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2" windowWidth="15480" windowHeight="11640" activeTab="1"/>
  </bookViews>
  <sheets>
    <sheet name="Anleitung" sheetId="1" r:id="rId1"/>
    <sheet name="Mitarbeiter" sheetId="2" r:id="rId2"/>
    <sheet name="Plan" sheetId="3" r:id="rId3"/>
    <sheet name="Jahresübersicht" sheetId="4" r:id="rId4"/>
    <sheet name="Statistik" sheetId="5" r:id="rId5"/>
    <sheet name="Ferien" sheetId="6" r:id="rId6"/>
    <sheet name="Feiertage" sheetId="7" r:id="rId7"/>
  </sheets>
  <definedNames>
    <definedName name="_xlnm._FilterDatabase" localSheetId="6" hidden="1">'Feiertage'!$B$2:$K$164</definedName>
    <definedName name="_xlnm.Print_Titles" localSheetId="3">'Jahresübersicht'!$1:$3</definedName>
    <definedName name="_xlnm.Print_Titles" localSheetId="1">'Mitarbeiter'!$1:$5</definedName>
    <definedName name="_xlnm.Print_Titles" localSheetId="2">'Plan'!$B:$C,'Plan'!$1:$3</definedName>
    <definedName name="_xlnm.Print_Titles" localSheetId="4">'Statistik'!$A:$D</definedName>
    <definedName name="feiertage">#REF!</definedName>
    <definedName name="TABLE" localSheetId="6">'Feiertage'!$E$2:$K$2</definedName>
    <definedName name="TABLE_2" localSheetId="6">'Feiertage'!#REF!</definedName>
    <definedName name="TABLE_3" localSheetId="6">'Feiertage'!$E$21:$K$23</definedName>
    <definedName name="TABLE_4" localSheetId="6">'Feiertage'!$E$24:$K$42</definedName>
    <definedName name="TABLE_5" localSheetId="6">'Feiertage'!$E$43:$K$61</definedName>
    <definedName name="TABLE_6" localSheetId="6">'Feiertage'!$E$62:$K$80</definedName>
    <definedName name="TABLE_7" localSheetId="6">'Feiertage'!$E$81:$K$99</definedName>
    <definedName name="TABLE_8" localSheetId="6">'Feiertage'!$E$100:$K$118</definedName>
    <definedName name="TABLE_9" localSheetId="6">'Feiertage'!$E$121:$K$127</definedName>
  </definedNames>
  <calcPr fullCalcOnLoad="1"/>
</workbook>
</file>

<file path=xl/sharedStrings.xml><?xml version="1.0" encoding="utf-8"?>
<sst xmlns="http://schemas.openxmlformats.org/spreadsheetml/2006/main" count="854" uniqueCount="204">
  <si>
    <t>J</t>
  </si>
  <si>
    <t>A</t>
  </si>
  <si>
    <t>N</t>
  </si>
  <si>
    <t>U</t>
  </si>
  <si>
    <t>R</t>
  </si>
  <si>
    <t>F</t>
  </si>
  <si>
    <t>E</t>
  </si>
  <si>
    <t>B</t>
  </si>
  <si>
    <t>M</t>
  </si>
  <si>
    <t>Ä</t>
  </si>
  <si>
    <t>Z</t>
  </si>
  <si>
    <t>P</t>
  </si>
  <si>
    <t>I</t>
  </si>
  <si>
    <t>L</t>
  </si>
  <si>
    <t>G</t>
  </si>
  <si>
    <t>S</t>
  </si>
  <si>
    <t>T</t>
  </si>
  <si>
    <t>O</t>
  </si>
  <si>
    <t>K</t>
  </si>
  <si>
    <t>V</t>
  </si>
  <si>
    <t>D</t>
  </si>
  <si>
    <t xml:space="preserve">Resturlaub: </t>
  </si>
  <si>
    <t>Jahr</t>
  </si>
  <si>
    <t>relevant</t>
  </si>
  <si>
    <t>Feiertag</t>
  </si>
  <si>
    <t>Datum</t>
  </si>
  <si>
    <t>Wochentag</t>
  </si>
  <si>
    <t>Besonderheit</t>
  </si>
  <si>
    <t>x</t>
  </si>
  <si>
    <t>Neujahr</t>
  </si>
  <si>
    <t>bundesweit</t>
  </si>
  <si>
    <t>Heilige 3 Könige</t>
  </si>
  <si>
    <t>Baden-Württemberg, Bayern, Sachsen-Anhalt</t>
  </si>
  <si>
    <t>Karfreitag</t>
  </si>
  <si>
    <t>Ostersonntag</t>
  </si>
  <si>
    <t>Ostermontag</t>
  </si>
  <si>
    <t>Maifeiertag</t>
  </si>
  <si>
    <t>Christi Himmelfahrt</t>
  </si>
  <si>
    <t>Pfingstmontag</t>
  </si>
  <si>
    <t>Fronleichnam</t>
  </si>
  <si>
    <t>Baden-Württemberg, Bayern, Hessen, Nordrhein-Westfalen, Rheinland-Pfalz, Saarland, Sachsen, Thüringen</t>
  </si>
  <si>
    <t>Mariä Himmelfahrt</t>
  </si>
  <si>
    <t>Bayern nur zum Teil</t>
  </si>
  <si>
    <t>Bayern, Saarland</t>
  </si>
  <si>
    <t>Tag der deutschen Einheit</t>
  </si>
  <si>
    <t>Reformationstag</t>
  </si>
  <si>
    <t>Brandenburg, Mecklenburg-Vorpommern, Sachsen, Sachen-Anhalt, Thüringen</t>
  </si>
  <si>
    <t>Allerheiligen</t>
  </si>
  <si>
    <t>Baden-Württemberg, Bayern, Nordrhein-Westfalen, Rheinland-Pfalz, Saarland</t>
  </si>
  <si>
    <t>Buß- und Bettag</t>
  </si>
  <si>
    <t>Saarland</t>
  </si>
  <si>
    <t>Heiligabend</t>
  </si>
  <si>
    <t>arbeitsfrei?</t>
  </si>
  <si>
    <t>Erster Weihnachtsfeiertag</t>
  </si>
  <si>
    <t>Zweiter Weihnachtsfeiertag</t>
  </si>
  <si>
    <t>Silvester</t>
  </si>
  <si>
    <t>Ferientermine</t>
  </si>
  <si>
    <t>von</t>
  </si>
  <si>
    <t>bis</t>
  </si>
  <si>
    <t>Winterferien</t>
  </si>
  <si>
    <t>Osterferien</t>
  </si>
  <si>
    <t>Maiferien</t>
  </si>
  <si>
    <t>Pfingstferien</t>
  </si>
  <si>
    <t>Sommerferien</t>
  </si>
  <si>
    <t>Herbstferien</t>
  </si>
  <si>
    <t>Mitarbeiterdaten</t>
  </si>
  <si>
    <t>Wochenarbeitstage</t>
  </si>
  <si>
    <t>Name</t>
  </si>
  <si>
    <t>Vorname</t>
  </si>
  <si>
    <t>Geburtstag</t>
  </si>
  <si>
    <t>Arbeitsbereich</t>
  </si>
  <si>
    <t>Anzahl (1 - 6) der 
Wochenarbeitstage</t>
  </si>
  <si>
    <t>Montag</t>
  </si>
  <si>
    <t>Dienstag</t>
  </si>
  <si>
    <t>Mittwoch</t>
  </si>
  <si>
    <t>Donnerstag</t>
  </si>
  <si>
    <t>Freitag</t>
  </si>
  <si>
    <t>Samstag</t>
  </si>
  <si>
    <t>Sonntag</t>
  </si>
  <si>
    <t>Sonderurlaub</t>
  </si>
  <si>
    <t>verfügbare Urlaubstage</t>
  </si>
  <si>
    <t>genommene Urlaubstage</t>
  </si>
  <si>
    <t>verbleibende Urlaubstage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</si>
  <si>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</si>
  <si>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</si>
  <si>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</si>
  <si>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</si>
  <si>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</si>
  <si>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</si>
  <si>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</si>
  <si>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</si>
  <si>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</si>
  <si>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</si>
  <si>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</si>
  <si>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</si>
  <si>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Summe der Tage :</t>
  </si>
  <si>
    <t>k</t>
  </si>
  <si>
    <t>Mitarbeiter</t>
  </si>
  <si>
    <t>Erfassung der Mitarbeiterdaten und deren Urlaubsansprüche.</t>
  </si>
  <si>
    <t>Eingabe der persönlichen Daten</t>
  </si>
  <si>
    <t>Festlegung der Voraussetzungen für die Urlaubsberechnung.</t>
  </si>
  <si>
    <t>Plan</t>
  </si>
  <si>
    <t>Jahresübersicht</t>
  </si>
  <si>
    <t>Ferien</t>
  </si>
  <si>
    <t>Feiertage</t>
  </si>
  <si>
    <r>
      <t>Bei der</t>
    </r>
    <r>
      <rPr>
        <i/>
        <sz val="10"/>
        <color indexed="12"/>
        <rFont val="Arial"/>
        <family val="2"/>
      </rPr>
      <t xml:space="preserve"> Anzahl der Wochenarbeitstage</t>
    </r>
    <r>
      <rPr>
        <sz val="10"/>
        <rFont val="Arial"/>
        <family val="0"/>
      </rPr>
      <t xml:space="preserve"> wird eine Zah</t>
    </r>
    <r>
      <rPr>
        <sz val="10"/>
        <color indexed="12"/>
        <rFont val="Arial"/>
        <family val="2"/>
      </rPr>
      <t>l</t>
    </r>
    <r>
      <rPr>
        <sz val="10"/>
        <rFont val="Arial"/>
        <family val="0"/>
      </rPr>
      <t xml:space="preserve"> von </t>
    </r>
    <r>
      <rPr>
        <b/>
        <sz val="10"/>
        <color indexed="12"/>
        <rFont val="Arial"/>
        <family val="2"/>
      </rPr>
      <t xml:space="preserve">1 </t>
    </r>
    <r>
      <rPr>
        <sz val="10"/>
        <rFont val="Arial"/>
        <family val="0"/>
      </rPr>
      <t>bis</t>
    </r>
    <r>
      <rPr>
        <b/>
        <sz val="10"/>
        <color indexed="12"/>
        <rFont val="Arial"/>
        <family val="2"/>
      </rPr>
      <t xml:space="preserve"> 6</t>
    </r>
    <r>
      <rPr>
        <sz val="10"/>
        <rFont val="Arial"/>
        <family val="0"/>
      </rPr>
      <t xml:space="preserve"> eingegeben.</t>
    </r>
  </si>
  <si>
    <r>
      <t xml:space="preserve">Standard ist </t>
    </r>
    <r>
      <rPr>
        <b/>
        <sz val="10"/>
        <color indexed="12"/>
        <rFont val="Arial"/>
        <family val="0"/>
      </rPr>
      <t>5</t>
    </r>
    <r>
      <rPr>
        <sz val="10"/>
        <rFont val="Arial"/>
        <family val="0"/>
      </rPr>
      <t xml:space="preserve">, wenn der Urlaub auf </t>
    </r>
    <r>
      <rPr>
        <sz val="10"/>
        <color indexed="12"/>
        <rFont val="Arial"/>
        <family val="0"/>
      </rPr>
      <t>Arbeitstage</t>
    </r>
    <r>
      <rPr>
        <sz val="10"/>
        <rFont val="Arial"/>
        <family val="2"/>
      </rPr>
      <t xml:space="preserve"> (Mo - Fr)</t>
    </r>
    <r>
      <rPr>
        <sz val="10"/>
        <color indexed="12"/>
        <rFont val="Arial"/>
        <family val="0"/>
      </rPr>
      <t xml:space="preserve">, </t>
    </r>
    <r>
      <rPr>
        <b/>
        <sz val="10"/>
        <color indexed="12"/>
        <rFont val="Arial"/>
        <family val="2"/>
      </rPr>
      <t>6</t>
    </r>
    <r>
      <rPr>
        <sz val="10"/>
        <rFont val="Arial"/>
        <family val="2"/>
      </rPr>
      <t>, wenn er auf</t>
    </r>
    <r>
      <rPr>
        <b/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Werktage</t>
    </r>
    <r>
      <rPr>
        <sz val="10"/>
        <rFont val="Arial"/>
        <family val="2"/>
      </rPr>
      <t xml:space="preserve"> (Mo - Sa)</t>
    </r>
    <r>
      <rPr>
        <sz val="10"/>
        <rFont val="Arial"/>
        <family val="0"/>
      </rPr>
      <t xml:space="preserve"> festgelegt ist.</t>
    </r>
  </si>
  <si>
    <r>
      <t xml:space="preserve">Falls Teilzeittätigkeit an festen Wochenarbeitstagen vereinbart ist, wird dies durch ein </t>
    </r>
    <r>
      <rPr>
        <b/>
        <sz val="10"/>
        <color indexed="12"/>
        <rFont val="Arial"/>
        <family val="2"/>
      </rPr>
      <t>x</t>
    </r>
    <r>
      <rPr>
        <sz val="10"/>
        <rFont val="Arial"/>
        <family val="2"/>
      </rPr>
      <t xml:space="preserve"> in den Spalten</t>
    </r>
  </si>
  <si>
    <r>
      <t>Montag</t>
    </r>
    <r>
      <rPr>
        <sz val="10"/>
        <rFont val="Arial"/>
        <family val="0"/>
      </rPr>
      <t xml:space="preserve"> bis </t>
    </r>
    <r>
      <rPr>
        <i/>
        <sz val="10"/>
        <color indexed="12"/>
        <rFont val="Arial"/>
        <family val="2"/>
      </rPr>
      <t>Sonntag</t>
    </r>
    <r>
      <rPr>
        <sz val="10"/>
        <rFont val="Arial"/>
        <family val="0"/>
      </rPr>
      <t xml:space="preserve"> gekennzeichnet. Bei den Standards für die Wochenarbeitstage </t>
    </r>
    <r>
      <rPr>
        <b/>
        <sz val="10"/>
        <color indexed="12"/>
        <rFont val="Arial"/>
        <family val="2"/>
      </rPr>
      <t>5</t>
    </r>
    <r>
      <rPr>
        <sz val="10"/>
        <rFont val="Arial"/>
        <family val="0"/>
      </rPr>
      <t xml:space="preserve"> und </t>
    </r>
    <r>
      <rPr>
        <b/>
        <sz val="10"/>
        <color indexed="12"/>
        <rFont val="Arial"/>
        <family val="2"/>
      </rPr>
      <t>6</t>
    </r>
    <r>
      <rPr>
        <sz val="10"/>
        <rFont val="Arial"/>
        <family val="0"/>
      </rPr>
      <t xml:space="preserve"> bleiben diese Spalten frei.</t>
    </r>
  </si>
  <si>
    <r>
      <t>In den Spalten</t>
    </r>
    <r>
      <rPr>
        <i/>
        <sz val="10"/>
        <color indexed="12"/>
        <rFont val="Arial"/>
        <family val="2"/>
      </rPr>
      <t xml:space="preserve"> verfügbare, genommene</t>
    </r>
    <r>
      <rPr>
        <sz val="10"/>
        <rFont val="Arial"/>
        <family val="2"/>
      </rPr>
      <t xml:space="preserve"> und </t>
    </r>
    <r>
      <rPr>
        <i/>
        <sz val="10"/>
        <color indexed="12"/>
        <rFont val="Arial"/>
        <family val="2"/>
      </rPr>
      <t>verbleibende Urlaubstage</t>
    </r>
    <r>
      <rPr>
        <sz val="10"/>
        <rFont val="Arial"/>
        <family val="2"/>
      </rPr>
      <t>erfolgt dann die Berechnung anhand</t>
    </r>
  </si>
  <si>
    <t>Erfassung der Urlaube, Krankheitstage und freien Tage (Zeitausgleich)</t>
  </si>
  <si>
    <t>a</t>
  </si>
  <si>
    <t>Abwesenheit (z.B. wegen Mutterschutz, Erziehungsurlaub, Rente)</t>
  </si>
  <si>
    <t>1 Tag Urlaub</t>
  </si>
  <si>
    <t>1/2 Tag Urlaub</t>
  </si>
  <si>
    <t>1 Krankheitstag</t>
  </si>
  <si>
    <t>Statistik</t>
  </si>
  <si>
    <t>Abwesen-
heit</t>
  </si>
  <si>
    <t>SB-Zusatzurlaub</t>
  </si>
  <si>
    <r>
      <t xml:space="preserve">Die Ansprüche für </t>
    </r>
    <r>
      <rPr>
        <i/>
        <sz val="10"/>
        <color indexed="12"/>
        <rFont val="Arial"/>
        <family val="2"/>
      </rPr>
      <t>Resturlaub, Urlaub, Zusatzurlaub (für Schwerbehinderte)</t>
    </r>
    <r>
      <rPr>
        <sz val="10"/>
        <rFont val="Arial"/>
        <family val="2"/>
      </rPr>
      <t xml:space="preserve"> und </t>
    </r>
    <r>
      <rPr>
        <i/>
        <sz val="10"/>
        <color indexed="12"/>
        <rFont val="Arial"/>
        <family val="2"/>
      </rPr>
      <t>Sonderurlaub</t>
    </r>
    <r>
      <rPr>
        <sz val="10"/>
        <rFont val="Arial"/>
        <family val="2"/>
      </rPr>
      <t xml:space="preserve"> werden hier eingetragen.</t>
    </r>
  </si>
  <si>
    <t>Kalenderjahr:</t>
  </si>
  <si>
    <t>Tag</t>
  </si>
  <si>
    <t>Wochentagzahl</t>
  </si>
  <si>
    <t>Wochenende</t>
  </si>
  <si>
    <t>Bei der Urlaubs-
berechnung
berücksichtigte
Feiertage</t>
  </si>
  <si>
    <t>Monat</t>
  </si>
  <si>
    <t>Kalenderjahr</t>
  </si>
  <si>
    <t>u</t>
  </si>
  <si>
    <t>u2</t>
  </si>
  <si>
    <t>k2</t>
  </si>
  <si>
    <t>1/2 Krankheitstag</t>
  </si>
  <si>
    <t>f</t>
  </si>
  <si>
    <t>Das hier eingegebene Kalenderjahr wird als Grundlage für Feiertagsberechnung, Festlegung der Wochenenden</t>
  </si>
  <si>
    <t>In diesem Arbeitsblatt werden die Ferientermine erfasst.</t>
  </si>
  <si>
    <t>Hier sind die Feiertage von 2007 bis 2015 erfasst.</t>
  </si>
  <si>
    <r>
      <t xml:space="preserve">Durch ein </t>
    </r>
    <r>
      <rPr>
        <b/>
        <sz val="10"/>
        <color indexed="12"/>
        <rFont val="Arial"/>
        <family val="2"/>
      </rPr>
      <t>x</t>
    </r>
    <r>
      <rPr>
        <sz val="10"/>
        <rFont val="Arial"/>
        <family val="2"/>
      </rPr>
      <t xml:space="preserve"> in der Spalte</t>
    </r>
    <r>
      <rPr>
        <i/>
        <sz val="10"/>
        <color indexed="12"/>
        <rFont val="Arial"/>
        <family val="2"/>
      </rPr>
      <t xml:space="preserve"> relevant</t>
    </r>
    <r>
      <rPr>
        <sz val="10"/>
        <rFont val="Arial"/>
        <family val="2"/>
      </rPr>
      <t xml:space="preserve"> kann bestimmt werden, welche</t>
    </r>
    <r>
      <rPr>
        <b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nicht </t>
    </r>
    <r>
      <rPr>
        <sz val="10"/>
        <rFont val="Arial"/>
        <family val="2"/>
      </rPr>
      <t>bundeseinheitlichen Feiertage bei der Urlaubsberechnung</t>
    </r>
  </si>
  <si>
    <t>Kalenderjahr im Urlaubsplan:</t>
  </si>
  <si>
    <t>Ferientag</t>
  </si>
  <si>
    <t>Kalenderjahr gemäß Sommerferien:</t>
  </si>
  <si>
    <t>andere Termine, z.B. Schließungszeiten oder Betriebsferien, eingegeben werden.</t>
  </si>
  <si>
    <t>=</t>
  </si>
  <si>
    <t>Abwesenheit</t>
  </si>
  <si>
    <t>Urlaubstag</t>
  </si>
  <si>
    <t>1/2 Urlaubstag</t>
  </si>
  <si>
    <t>Krankheitstag</t>
  </si>
  <si>
    <t>Arbeits-
bereich</t>
  </si>
  <si>
    <t>Rest-
urlaub</t>
  </si>
  <si>
    <r>
      <t xml:space="preserve">Ferien </t>
    </r>
    <r>
      <rPr>
        <sz val="8"/>
        <color indexed="9"/>
        <rFont val="Wingdings"/>
        <family val="0"/>
      </rPr>
      <t>ð</t>
    </r>
  </si>
  <si>
    <t>1/2 Tag frei wegen Überstundenabbau (Zeitausgleich)</t>
  </si>
  <si>
    <t>1 Tag frei wegen Überstundenabbau (Zeitausgleich)</t>
  </si>
  <si>
    <t>In diesem Blatt erfolgt eine statistische Auswertung des Kalenderjahres mit Urlaub, Krankheit, freienTagen und sonstigen Abwesenheiten.</t>
  </si>
  <si>
    <r>
      <t xml:space="preserve">berücksichtigt werden sollen. Hier kann außerdem mit einem </t>
    </r>
    <r>
      <rPr>
        <b/>
        <sz val="10"/>
        <color indexed="12"/>
        <rFont val="Arial"/>
        <family val="2"/>
      </rPr>
      <t>x</t>
    </r>
    <r>
      <rPr>
        <sz val="10"/>
        <rFont val="Arial"/>
        <family val="2"/>
      </rPr>
      <t xml:space="preserve"> bestimmt werden, dass Heiligabend und Silvester als arbeitsfreie</t>
    </r>
  </si>
  <si>
    <t>Urlaub</t>
  </si>
  <si>
    <t>Summe</t>
  </si>
  <si>
    <t>Resturlaub</t>
  </si>
  <si>
    <t>wird die Fehlermeldung "Ferienjahr und Kalenderjahr stimmen nicht überein!" ausgegeben.</t>
  </si>
  <si>
    <t xml:space="preserve"> gültig</t>
  </si>
  <si>
    <t>Schaltjahr</t>
  </si>
  <si>
    <t>feststehendes
Datum</t>
  </si>
  <si>
    <r>
      <t xml:space="preserve">Tage gezählt werden. Die </t>
    </r>
    <r>
      <rPr>
        <b/>
        <sz val="10"/>
        <color indexed="12"/>
        <rFont val="Arial"/>
        <family val="2"/>
      </rPr>
      <t>x</t>
    </r>
    <r>
      <rPr>
        <sz val="10"/>
        <rFont val="Arial"/>
        <family val="0"/>
      </rPr>
      <t xml:space="preserve"> bei den bundeseinheitlichen Feiertagen sind schreibgeschützt. Änderungen sind dort nicht möglich!</t>
    </r>
  </si>
  <si>
    <t xml:space="preserve">  Abwesenheit nach Anlass geordnet</t>
  </si>
  <si>
    <t>x2</t>
  </si>
  <si>
    <t>Fortbildung</t>
  </si>
  <si>
    <t>Überstundentag</t>
  </si>
  <si>
    <t>1/2 Überstundentag</t>
  </si>
  <si>
    <t>Fort-
bildung</t>
  </si>
  <si>
    <t xml:space="preserve">  Abwesenheit in Tagen nach Monaten geordnet</t>
  </si>
  <si>
    <t>Krankheit</t>
  </si>
  <si>
    <r>
      <t>Die farbliche Kennzeichnung (</t>
    </r>
    <r>
      <rPr>
        <b/>
        <sz val="10"/>
        <color indexed="50"/>
        <rFont val="Arial"/>
        <family val="2"/>
      </rPr>
      <t>grün</t>
    </r>
    <r>
      <rPr>
        <sz val="10"/>
        <rFont val="Arial"/>
        <family val="2"/>
      </rPr>
      <t xml:space="preserve"> für Urlaub und Zeitausgleich, </t>
    </r>
    <r>
      <rPr>
        <b/>
        <sz val="10"/>
        <color indexed="52"/>
        <rFont val="Arial"/>
        <family val="2"/>
      </rPr>
      <t>orange</t>
    </r>
    <r>
      <rPr>
        <sz val="10"/>
        <rFont val="Arial"/>
        <family val="2"/>
      </rPr>
      <t xml:space="preserve"> für alle anderen Abwesenheitszeiten) erfolgt automatisch.</t>
    </r>
  </si>
  <si>
    <t>f2</t>
  </si>
  <si>
    <t>verbleibende
Fortbildungstage</t>
  </si>
  <si>
    <t>genommene Fortbildungstage</t>
  </si>
  <si>
    <t>Anspruch
Fortbildungstage</t>
  </si>
  <si>
    <t>1/2 Fortbildungstag</t>
  </si>
  <si>
    <t>Fortbildungstag</t>
  </si>
  <si>
    <t>Gedächtnisstütze für die Eingaben dar!</t>
  </si>
  <si>
    <r>
      <t>Achtung:</t>
    </r>
    <r>
      <rPr>
        <sz val="10"/>
        <rFont val="Arial"/>
        <family val="2"/>
      </rPr>
      <t xml:space="preserve"> Die Kreuzchen führen nicht zu einer automatischen Berücksichtigung der Tage, sondern stellen nur eine</t>
    </r>
  </si>
  <si>
    <t>Frei Tage und Urlaubstage werden an allen Tagen (auch Feiertage und Wochenenden) gezählt. Also nur Einträge an den Tagen machen.</t>
  </si>
  <si>
    <t>die gezählt werden sollen!</t>
  </si>
  <si>
    <t>Dieses Arbeitsblatt bietet auf drei A4-Seiten verteilt eine Gesamtübersicht über die Abwesenheiten aller Mitarbeiter im Laufe des Jahres.</t>
  </si>
  <si>
    <t>Für welches Bundesland erfasst? :</t>
  </si>
  <si>
    <t>Link zu den bundesweiten Ferienterminen:</t>
  </si>
  <si>
    <t>http://www.schulferien.org</t>
  </si>
  <si>
    <t>azv</t>
  </si>
  <si>
    <t>Arbeitszeitverkürzung</t>
  </si>
  <si>
    <t>fza</t>
  </si>
  <si>
    <t>Freizeitausgleich</t>
  </si>
  <si>
    <t>s</t>
  </si>
  <si>
    <t>d</t>
  </si>
  <si>
    <r>
      <t>Dienstreise</t>
    </r>
    <r>
      <rPr>
        <i/>
        <sz val="10"/>
        <rFont val="Arial"/>
        <family val="2"/>
      </rPr>
      <t xml:space="preserve"> (wird statistisch nicht gezählt)</t>
    </r>
  </si>
  <si>
    <r>
      <t xml:space="preserve">Über den Hyperlink im oberen Bereich gelangt man bei bestehender Internetverbindung auf die Seite </t>
    </r>
    <r>
      <rPr>
        <b/>
        <sz val="10"/>
        <rFont val="Arial"/>
        <family val="2"/>
      </rPr>
      <t>Schulferien.org</t>
    </r>
    <r>
      <rPr>
        <sz val="10"/>
        <rFont val="Arial"/>
        <family val="0"/>
      </rPr>
      <t xml:space="preserve">, auf der </t>
    </r>
  </si>
  <si>
    <t>für alle Bundesländer die Ferientermine der nächsten Jahre aufgeführt sind.</t>
  </si>
  <si>
    <r>
      <t xml:space="preserve">der Eingaben in diesem Arbeitsblatt und im Arbeitsblatt </t>
    </r>
    <r>
      <rPr>
        <b/>
        <i/>
        <sz val="10"/>
        <color indexed="12"/>
        <rFont val="Arial"/>
        <family val="2"/>
      </rPr>
      <t>Plan</t>
    </r>
    <r>
      <rPr>
        <sz val="10"/>
        <rFont val="Arial"/>
        <family val="2"/>
      </rPr>
      <t>.</t>
    </r>
  </si>
  <si>
    <r>
      <t>Die Ferienzeiten werden dann im Arbeitsblatt</t>
    </r>
    <r>
      <rPr>
        <i/>
        <sz val="10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>Plan</t>
    </r>
    <r>
      <rPr>
        <sz val="10"/>
        <rFont val="Arial"/>
        <family val="2"/>
      </rPr>
      <t xml:space="preserve"> zur Information eingeblendet. In den letzten 4 Zeilen der Tabelle können auch</t>
    </r>
  </si>
  <si>
    <r>
      <t xml:space="preserve">Wenn die Eingabe der Ferien (Bezugsgröße sind die Sommerferien) nicht mit dem Kalenderjahr im Arbeitsblatt </t>
    </r>
    <r>
      <rPr>
        <b/>
        <i/>
        <sz val="10"/>
        <color indexed="12"/>
        <rFont val="Arial"/>
        <family val="2"/>
      </rPr>
      <t>Mitarbeiter</t>
    </r>
    <r>
      <rPr>
        <sz val="10"/>
        <rFont val="Arial"/>
        <family val="0"/>
      </rPr>
      <t xml:space="preserve"> übereinstimmen,</t>
    </r>
  </si>
  <si>
    <t>und alle anderen Datumsangaben genutzt.</t>
  </si>
  <si>
    <r>
      <t xml:space="preserve">ACHTUNG: Die Ferientermine müssen im Arbeitsblatt </t>
    </r>
    <r>
      <rPr>
        <b/>
        <i/>
        <sz val="10"/>
        <color indexed="12"/>
        <rFont val="Arial"/>
        <family val="2"/>
      </rPr>
      <t>Ferien</t>
    </r>
    <r>
      <rPr>
        <sz val="10"/>
        <rFont val="Arial"/>
        <family val="0"/>
      </rPr>
      <t xml:space="preserve"> separat efasst werden!</t>
    </r>
  </si>
  <si>
    <r>
      <t xml:space="preserve">Die Ansprüche bzw. Planungen für </t>
    </r>
    <r>
      <rPr>
        <i/>
        <sz val="10"/>
        <color indexed="12"/>
        <rFont val="Arial"/>
        <family val="2"/>
      </rPr>
      <t>Fortbildungstage</t>
    </r>
    <r>
      <rPr>
        <sz val="10"/>
        <rFont val="Arial"/>
        <family val="2"/>
      </rPr>
      <t xml:space="preserve"> werden hier eingetragen.</t>
    </r>
  </si>
  <si>
    <t>Dienstreise</t>
  </si>
  <si>
    <r>
      <t xml:space="preserve">Urlaub
</t>
    </r>
    <r>
      <rPr>
        <sz val="10"/>
        <rFont val="Arial"/>
        <family val="2"/>
      </rPr>
      <t>(+ Sonder.)</t>
    </r>
  </si>
  <si>
    <r>
      <t xml:space="preserve">freie Tage
</t>
    </r>
    <r>
      <rPr>
        <sz val="10"/>
        <rFont val="Arial"/>
        <family val="2"/>
      </rPr>
      <t>(+ azv, fza)</t>
    </r>
  </si>
  <si>
    <t xml:space="preserve">  Mitarbeiter/innen</t>
  </si>
  <si>
    <t xml:space="preserve">Anzahl der Mitarbeiter/innen: </t>
  </si>
  <si>
    <r>
      <t>Anleitung für die Excel-Tabelle "Urlaubsplan_30.xls" von www.opawilli.de</t>
    </r>
    <r>
      <rPr>
        <i/>
        <sz val="10"/>
        <color indexed="23"/>
        <rFont val="Arial"/>
        <family val="2"/>
      </rPr>
      <t xml:space="preserve"> (Version 4.3.01 - Stand:09.02.2015)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</si>
</sst>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  <numFmt numFmtId="173" formatCode="0_ ;[Red]\-0\ "/>
    <numFmt numFmtId="174" formatCode="dd/mm/yy"/>
    <numFmt numFmtId="175" formatCode="d/m/yyyy"/>
    <numFmt numFmtId="176" formatCode="d/m/yy"/>
    <numFmt numFmtId="177" formatCode="mmm\ yyyy"/>
    <numFmt numFmtId="178" formatCode="00000"/>
    <numFmt numFmtId="179" formatCode="0.0"/>
    <numFmt numFmtId="180" formatCode="[$-407]dddd\,\ d\.\ mmmm\ yyyy"/>
    <numFmt numFmtId="181" formatCode="h:mm"/>
    <numFmt numFmtId="182" formatCode="0.000000000000000000000000000000"/>
    <numFmt numFmtId="183" formatCode="0.0000"/>
    <numFmt numFmtId="184" formatCode="dddd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mmmm"/>
    <numFmt numFmtId="190" formatCode="ddd"/>
    <numFmt numFmtId="191" formatCode="[$-407]mmmmm;@"/>
    <numFmt numFmtId="192" formatCode="0.0_ ;[Red]\-0.0\ "/>
  </numFmts>
  <fonts count="8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1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0"/>
    </font>
    <font>
      <sz val="11"/>
      <name val="Arial"/>
      <family val="0"/>
    </font>
    <font>
      <b/>
      <sz val="9"/>
      <color indexed="12"/>
      <name val="Arial"/>
      <family val="2"/>
    </font>
    <font>
      <b/>
      <sz val="12"/>
      <name val="Arial"/>
      <family val="0"/>
    </font>
    <font>
      <b/>
      <sz val="8"/>
      <name val="Arial"/>
      <family val="0"/>
    </font>
    <font>
      <b/>
      <sz val="10"/>
      <color indexed="9"/>
      <name val="Arial"/>
      <family val="0"/>
    </font>
    <font>
      <b/>
      <sz val="10"/>
      <color indexed="12"/>
      <name val="Arial"/>
      <family val="0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color indexed="44"/>
      <name val="Arial"/>
      <family val="2"/>
    </font>
    <font>
      <sz val="8"/>
      <color indexed="9"/>
      <name val="Arial"/>
      <family val="0"/>
    </font>
    <font>
      <sz val="8"/>
      <color indexed="9"/>
      <name val="Wingdings"/>
      <family val="0"/>
    </font>
    <font>
      <b/>
      <i/>
      <sz val="10"/>
      <name val="Arial"/>
      <family val="2"/>
    </font>
    <font>
      <sz val="5"/>
      <name val="Arial"/>
      <family val="0"/>
    </font>
    <font>
      <sz val="6"/>
      <name val="Arial"/>
      <family val="0"/>
    </font>
    <font>
      <sz val="6"/>
      <color indexed="10"/>
      <name val="Arial"/>
      <family val="0"/>
    </font>
    <font>
      <b/>
      <sz val="6"/>
      <name val="Arial"/>
      <family val="2"/>
    </font>
    <font>
      <b/>
      <sz val="5"/>
      <name val="Arial"/>
      <family val="2"/>
    </font>
    <font>
      <sz val="10"/>
      <color indexed="9"/>
      <name val="Arial"/>
      <family val="2"/>
    </font>
    <font>
      <sz val="10"/>
      <color indexed="43"/>
      <name val="Arial"/>
      <family val="2"/>
    </font>
    <font>
      <b/>
      <sz val="9"/>
      <color indexed="41"/>
      <name val="Arial"/>
      <family val="0"/>
    </font>
    <font>
      <sz val="9"/>
      <color indexed="41"/>
      <name val="Arial"/>
      <family val="0"/>
    </font>
    <font>
      <i/>
      <sz val="8"/>
      <name val="Arial"/>
      <family val="0"/>
    </font>
    <font>
      <b/>
      <sz val="10"/>
      <color indexed="50"/>
      <name val="Arial"/>
      <family val="2"/>
    </font>
    <font>
      <b/>
      <sz val="10"/>
      <color indexed="52"/>
      <name val="Arial"/>
      <family val="2"/>
    </font>
    <font>
      <b/>
      <sz val="9"/>
      <color indexed="16"/>
      <name val="Arial"/>
      <family val="2"/>
    </font>
    <font>
      <b/>
      <sz val="9"/>
      <color indexed="18"/>
      <name val="Arial"/>
      <family val="2"/>
    </font>
    <font>
      <b/>
      <sz val="11"/>
      <color indexed="62"/>
      <name val="Arial"/>
      <family val="2"/>
    </font>
    <font>
      <i/>
      <sz val="10"/>
      <color indexed="23"/>
      <name val="Arial"/>
      <family val="2"/>
    </font>
    <font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62"/>
      <name val="Arial"/>
      <family val="0"/>
    </font>
    <font>
      <b/>
      <sz val="10"/>
      <color indexed="60"/>
      <name val="Arial"/>
      <family val="0"/>
    </font>
    <font>
      <b/>
      <sz val="11"/>
      <color indexed="17"/>
      <name val="Arial"/>
      <family val="2"/>
    </font>
    <font>
      <b/>
      <i/>
      <sz val="8"/>
      <color indexed="12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23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1"/>
        <bgColor indexed="45"/>
      </patternFill>
    </fill>
    <fill>
      <patternFill patternType="lightGray">
        <fgColor indexed="11"/>
        <bgColor indexed="43"/>
      </patternFill>
    </fill>
    <fill>
      <patternFill patternType="lightGray">
        <fgColor indexed="11"/>
        <bgColor indexed="47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11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thick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ck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ck">
        <color indexed="55"/>
      </right>
      <top style="double">
        <color indexed="55"/>
      </top>
      <bottom style="double">
        <color indexed="55"/>
      </bottom>
    </border>
    <border>
      <left style="thick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 style="thick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 style="thick">
        <color indexed="55"/>
      </right>
      <top style="thin">
        <color indexed="55"/>
      </top>
      <bottom style="thin">
        <color indexed="55"/>
      </bottom>
    </border>
    <border>
      <left style="thick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ck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ck">
        <color indexed="55"/>
      </top>
      <bottom style="double">
        <color indexed="55"/>
      </bottom>
    </border>
    <border>
      <left>
        <color indexed="63"/>
      </left>
      <right style="thick">
        <color indexed="55"/>
      </right>
      <top style="thick">
        <color indexed="55"/>
      </top>
      <bottom style="double">
        <color indexed="55"/>
      </bottom>
    </border>
    <border>
      <left style="thick">
        <color indexed="55"/>
      </left>
      <right style="thin">
        <color indexed="55"/>
      </right>
      <top style="thick">
        <color indexed="55"/>
      </top>
      <bottom style="double">
        <color indexed="55"/>
      </bottom>
    </border>
    <border>
      <left style="thin">
        <color indexed="55"/>
      </left>
      <right style="thick">
        <color indexed="55"/>
      </right>
      <top style="thick">
        <color indexed="55"/>
      </top>
      <bottom style="double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27" borderId="2" applyNumberFormat="0" applyAlignment="0" applyProtection="0"/>
    <xf numFmtId="0" fontId="74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32" borderId="9" applyNumberFormat="0" applyAlignment="0" applyProtection="0"/>
  </cellStyleXfs>
  <cellXfs count="3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7" fillId="33" borderId="10" xfId="0" applyFont="1" applyFill="1" applyBorder="1" applyAlignment="1" applyProtection="1">
      <alignment horizontal="left" vertical="center" indent="1"/>
      <protection hidden="1"/>
    </xf>
    <xf numFmtId="0" fontId="7" fillId="33" borderId="10" xfId="0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left" vertical="center" indent="1"/>
      <protection hidden="1"/>
    </xf>
    <xf numFmtId="1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/>
      <protection hidden="1"/>
    </xf>
    <xf numFmtId="0" fontId="4" fillId="34" borderId="10" xfId="0" applyNumberFormat="1" applyFont="1" applyFill="1" applyBorder="1" applyAlignment="1" applyProtection="1">
      <alignment horizontal="left" vertical="center" wrapText="1" indent="1"/>
      <protection locked="0"/>
    </xf>
    <xf numFmtId="14" fontId="4" fillId="34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4" fillId="34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/>
      <protection hidden="1"/>
    </xf>
    <xf numFmtId="0" fontId="4" fillId="34" borderId="0" xfId="0" applyFont="1" applyFill="1" applyBorder="1" applyAlignment="1" applyProtection="1">
      <alignment horizontal="left" vertical="center"/>
      <protection hidden="1"/>
    </xf>
    <xf numFmtId="0" fontId="0" fillId="34" borderId="0" xfId="0" applyFont="1" applyFill="1" applyBorder="1" applyAlignment="1" applyProtection="1">
      <alignment horizontal="left" vertical="center"/>
      <protection hidden="1"/>
    </xf>
    <xf numFmtId="0" fontId="12" fillId="35" borderId="0" xfId="0" applyFont="1" applyFill="1" applyBorder="1" applyAlignment="1" applyProtection="1">
      <alignment horizontal="center" vertical="center"/>
      <protection hidden="1"/>
    </xf>
    <xf numFmtId="0" fontId="13" fillId="34" borderId="0" xfId="0" applyFont="1" applyFill="1" applyBorder="1" applyAlignment="1" applyProtection="1">
      <alignment horizontal="left" vertical="center"/>
      <protection hidden="1"/>
    </xf>
    <xf numFmtId="0" fontId="14" fillId="34" borderId="0" xfId="0" applyFont="1" applyFill="1" applyBorder="1" applyAlignment="1" applyProtection="1">
      <alignment horizontal="left" vertical="center"/>
      <protection hidden="1"/>
    </xf>
    <xf numFmtId="0" fontId="0" fillId="34" borderId="0" xfId="0" applyFont="1" applyFill="1" applyBorder="1" applyAlignment="1" applyProtection="1">
      <alignment horizontal="left" vertical="center"/>
      <protection hidden="1"/>
    </xf>
    <xf numFmtId="0" fontId="4" fillId="36" borderId="0" xfId="0" applyFont="1" applyFill="1" applyBorder="1" applyAlignment="1" applyProtection="1">
      <alignment horizontal="center" vertical="center"/>
      <protection hidden="1"/>
    </xf>
    <xf numFmtId="0" fontId="4" fillId="37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16" fillId="34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0" xfId="0" applyNumberFormat="1" applyFont="1" applyFill="1" applyBorder="1" applyAlignment="1" applyProtection="1">
      <alignment horizontal="left" vertical="center" indent="1"/>
      <protection hidden="1"/>
    </xf>
    <xf numFmtId="0" fontId="4" fillId="38" borderId="0" xfId="0" applyFont="1" applyFill="1" applyAlignment="1" applyProtection="1">
      <alignment horizontal="center" vertical="center"/>
      <protection hidden="1"/>
    </xf>
    <xf numFmtId="49" fontId="4" fillId="39" borderId="10" xfId="0" applyNumberFormat="1" applyFont="1" applyFill="1" applyBorder="1" applyAlignment="1" applyProtection="1">
      <alignment horizontal="center" vertical="center"/>
      <protection hidden="1"/>
    </xf>
    <xf numFmtId="0" fontId="4" fillId="39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vertical="center"/>
    </xf>
    <xf numFmtId="1" fontId="6" fillId="0" borderId="13" xfId="0" applyNumberFormat="1" applyFont="1" applyBorder="1" applyAlignment="1">
      <alignment horizontal="center" vertical="center"/>
    </xf>
    <xf numFmtId="190" fontId="3" fillId="36" borderId="10" xfId="0" applyNumberFormat="1" applyFont="1" applyFill="1" applyBorder="1" applyAlignment="1" applyProtection="1">
      <alignment horizontal="center" vertical="center"/>
      <protection hidden="1"/>
    </xf>
    <xf numFmtId="0" fontId="11" fillId="0" borderId="10" xfId="0" applyNumberFormat="1" applyFont="1" applyFill="1" applyBorder="1" applyAlignment="1" applyProtection="1">
      <alignment horizontal="center" vertical="center"/>
      <protection hidden="1" locked="0"/>
    </xf>
    <xf numFmtId="1" fontId="3" fillId="36" borderId="10" xfId="0" applyNumberFormat="1" applyFont="1" applyFill="1" applyBorder="1" applyAlignment="1" applyProtection="1">
      <alignment horizontal="center" vertical="center"/>
      <protection hidden="1"/>
    </xf>
    <xf numFmtId="1" fontId="0" fillId="36" borderId="10" xfId="0" applyNumberFormat="1" applyFont="1" applyFill="1" applyBorder="1" applyAlignment="1" applyProtection="1">
      <alignment horizontal="center" vertical="center"/>
      <protection hidden="1"/>
    </xf>
    <xf numFmtId="1" fontId="17" fillId="36" borderId="10" xfId="0" applyNumberFormat="1" applyFont="1" applyFill="1" applyBorder="1" applyAlignment="1" applyProtection="1">
      <alignment horizontal="center" vertical="center"/>
      <protection hidden="1"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" fillId="0" borderId="15" xfId="0" applyFont="1" applyBorder="1" applyAlignment="1" applyProtection="1">
      <alignment horizontal="left" vertical="center" inden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184" fontId="0" fillId="0" borderId="10" xfId="0" applyNumberForma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 inden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0" fillId="40" borderId="10" xfId="0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41" borderId="10" xfId="0" applyFill="1" applyBorder="1" applyAlignment="1" applyProtection="1">
      <alignment vertical="center"/>
      <protection/>
    </xf>
    <xf numFmtId="0" fontId="0" fillId="42" borderId="10" xfId="0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horizontal="left" indent="1"/>
      <protection/>
    </xf>
    <xf numFmtId="0" fontId="4" fillId="0" borderId="17" xfId="0" applyFont="1" applyBorder="1" applyAlignment="1" applyProtection="1">
      <alignment horizontal="center"/>
      <protection/>
    </xf>
    <xf numFmtId="14" fontId="0" fillId="0" borderId="10" xfId="0" applyNumberForma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 indent="1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1" fillId="43" borderId="10" xfId="0" applyNumberFormat="1" applyFont="1" applyFill="1" applyBorder="1" applyAlignment="1" applyProtection="1">
      <alignment horizontal="center" vertical="center"/>
      <protection hidden="1" locked="0"/>
    </xf>
    <xf numFmtId="0" fontId="4" fillId="43" borderId="10" xfId="0" applyNumberFormat="1" applyFont="1" applyFill="1" applyBorder="1" applyAlignment="1" applyProtection="1">
      <alignment horizontal="left" vertical="center" wrapText="1" indent="1"/>
      <protection locked="0"/>
    </xf>
    <xf numFmtId="14" fontId="4" fillId="43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4" fillId="43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4" fillId="4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43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3" fillId="34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/>
      <protection hidden="1"/>
    </xf>
    <xf numFmtId="1" fontId="6" fillId="0" borderId="0" xfId="0" applyNumberFormat="1" applyFont="1" applyBorder="1" applyAlignment="1" applyProtection="1">
      <alignment horizontal="left"/>
      <protection hidden="1"/>
    </xf>
    <xf numFmtId="0" fontId="19" fillId="0" borderId="0" xfId="0" applyFont="1" applyBorder="1" applyAlignment="1" applyProtection="1">
      <alignment/>
      <protection hidden="1"/>
    </xf>
    <xf numFmtId="189" fontId="3" fillId="36" borderId="10" xfId="0" applyNumberFormat="1" applyFont="1" applyFill="1" applyBorder="1" applyAlignment="1" applyProtection="1">
      <alignment horizontal="center" vertical="center" textRotation="90" wrapText="1"/>
      <protection hidden="1"/>
    </xf>
    <xf numFmtId="0" fontId="4" fillId="44" borderId="10" xfId="0" applyFont="1" applyFill="1" applyBorder="1" applyAlignment="1" applyProtection="1">
      <alignment horizontal="center" vertical="center" textRotation="90" wrapText="1"/>
      <protection/>
    </xf>
    <xf numFmtId="0" fontId="4" fillId="45" borderId="10" xfId="0" applyFont="1" applyFill="1" applyBorder="1" applyAlignment="1" applyProtection="1">
      <alignment horizontal="center" vertical="center"/>
      <protection locked="0"/>
    </xf>
    <xf numFmtId="0" fontId="4" fillId="46" borderId="10" xfId="0" applyFont="1" applyFill="1" applyBorder="1" applyAlignment="1" applyProtection="1">
      <alignment horizontal="center" vertical="center"/>
      <protection locked="0"/>
    </xf>
    <xf numFmtId="49" fontId="20" fillId="39" borderId="16" xfId="0" applyNumberFormat="1" applyFont="1" applyFill="1" applyBorder="1" applyAlignment="1" applyProtection="1">
      <alignment horizontal="left" indent="1"/>
      <protection hidden="1"/>
    </xf>
    <xf numFmtId="49" fontId="21" fillId="39" borderId="16" xfId="0" applyNumberFormat="1" applyFont="1" applyFill="1" applyBorder="1" applyAlignment="1" applyProtection="1">
      <alignment vertical="center"/>
      <protection hidden="1"/>
    </xf>
    <xf numFmtId="179" fontId="21" fillId="39" borderId="17" xfId="0" applyNumberFormat="1" applyFont="1" applyFill="1" applyBorder="1" applyAlignment="1" applyProtection="1">
      <alignment horizontal="left" vertical="center"/>
      <protection hidden="1"/>
    </xf>
    <xf numFmtId="179" fontId="21" fillId="39" borderId="10" xfId="0" applyNumberFormat="1" applyFont="1" applyFill="1" applyBorder="1" applyAlignment="1" applyProtection="1">
      <alignment horizontal="left" vertical="center"/>
      <protection hidden="1"/>
    </xf>
    <xf numFmtId="179" fontId="21" fillId="39" borderId="15" xfId="0" applyNumberFormat="1" applyFont="1" applyFill="1" applyBorder="1" applyAlignment="1" applyProtection="1">
      <alignment horizontal="left" vertical="center"/>
      <protection hidden="1"/>
    </xf>
    <xf numFmtId="49" fontId="20" fillId="39" borderId="17" xfId="0" applyNumberFormat="1" applyFont="1" applyFill="1" applyBorder="1" applyAlignment="1" applyProtection="1">
      <alignment horizontal="left" vertical="center" indent="1"/>
      <protection hidden="1"/>
    </xf>
    <xf numFmtId="49" fontId="22" fillId="39" borderId="17" xfId="0" applyNumberFormat="1" applyFont="1" applyFill="1" applyBorder="1" applyAlignment="1" applyProtection="1">
      <alignment horizontal="left" vertical="center" indent="1"/>
      <protection hidden="1"/>
    </xf>
    <xf numFmtId="0" fontId="20" fillId="0" borderId="10" xfId="0" applyNumberFormat="1" applyFont="1" applyFill="1" applyBorder="1" applyAlignment="1" applyProtection="1">
      <alignment horizontal="left" vertical="center" indent="1"/>
      <protection hidden="1"/>
    </xf>
    <xf numFmtId="0" fontId="20" fillId="0" borderId="0" xfId="0" applyNumberFormat="1" applyFont="1" applyFill="1" applyBorder="1" applyAlignment="1" applyProtection="1">
      <alignment horizontal="left" vertical="center" indent="1"/>
      <protection hidden="1"/>
    </xf>
    <xf numFmtId="179" fontId="20" fillId="0" borderId="0" xfId="0" applyNumberFormat="1" applyFont="1" applyFill="1" applyBorder="1" applyAlignment="1" applyProtection="1">
      <alignment horizontal="left" vertical="center" indent="1"/>
      <protection hidden="1"/>
    </xf>
    <xf numFmtId="49" fontId="21" fillId="39" borderId="18" xfId="0" applyNumberFormat="1" applyFont="1" applyFill="1" applyBorder="1" applyAlignment="1" applyProtection="1">
      <alignment vertical="center"/>
      <protection hidden="1"/>
    </xf>
    <xf numFmtId="49" fontId="21" fillId="39" borderId="19" xfId="0" applyNumberFormat="1" applyFont="1" applyFill="1" applyBorder="1" applyAlignment="1" applyProtection="1">
      <alignment vertical="center"/>
      <protection hidden="1"/>
    </xf>
    <xf numFmtId="49" fontId="20" fillId="39" borderId="16" xfId="0" applyNumberFormat="1" applyFont="1" applyFill="1" applyBorder="1" applyAlignment="1" applyProtection="1">
      <alignment horizontal="left" wrapText="1" indent="1"/>
      <protection hidden="1"/>
    </xf>
    <xf numFmtId="49" fontId="20" fillId="39" borderId="15" xfId="0" applyNumberFormat="1" applyFont="1" applyFill="1" applyBorder="1" applyAlignment="1" applyProtection="1">
      <alignment horizontal="left" indent="1"/>
      <protection hidden="1"/>
    </xf>
    <xf numFmtId="49" fontId="20" fillId="39" borderId="15" xfId="0" applyNumberFormat="1" applyFont="1" applyFill="1" applyBorder="1" applyAlignment="1" applyProtection="1">
      <alignment horizontal="left" wrapText="1" indent="1"/>
      <protection hidden="1"/>
    </xf>
    <xf numFmtId="49" fontId="23" fillId="35" borderId="17" xfId="0" applyNumberFormat="1" applyFont="1" applyFill="1" applyBorder="1" applyAlignment="1" applyProtection="1">
      <alignment horizontal="right" vertical="center"/>
      <protection/>
    </xf>
    <xf numFmtId="0" fontId="20" fillId="43" borderId="10" xfId="0" applyNumberFormat="1" applyFont="1" applyFill="1" applyBorder="1" applyAlignment="1" applyProtection="1">
      <alignment horizontal="left" vertical="center" indent="1"/>
      <protection hidden="1"/>
    </xf>
    <xf numFmtId="192" fontId="20" fillId="0" borderId="10" xfId="0" applyNumberFormat="1" applyFont="1" applyFill="1" applyBorder="1" applyAlignment="1" applyProtection="1">
      <alignment horizontal="left" vertical="center" indent="1"/>
      <protection hidden="1"/>
    </xf>
    <xf numFmtId="192" fontId="20" fillId="43" borderId="10" xfId="0" applyNumberFormat="1" applyFont="1" applyFill="1" applyBorder="1" applyAlignment="1" applyProtection="1">
      <alignment horizontal="left" vertical="center" indent="1"/>
      <protection hidden="1"/>
    </xf>
    <xf numFmtId="1" fontId="28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/>
    </xf>
    <xf numFmtId="1" fontId="27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textRotation="90"/>
    </xf>
    <xf numFmtId="0" fontId="11" fillId="0" borderId="0" xfId="0" applyFont="1" applyAlignment="1">
      <alignment horizontal="center" textRotation="90"/>
    </xf>
    <xf numFmtId="0" fontId="3" fillId="43" borderId="10" xfId="0" applyNumberFormat="1" applyFont="1" applyFill="1" applyBorder="1" applyAlignment="1" applyProtection="1">
      <alignment horizontal="center" textRotation="90"/>
      <protection hidden="1"/>
    </xf>
    <xf numFmtId="1" fontId="6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Fill="1" applyBorder="1" applyAlignment="1" applyProtection="1">
      <alignment textRotation="90"/>
      <protection hidden="1"/>
    </xf>
    <xf numFmtId="0" fontId="21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1" fontId="9" fillId="0" borderId="13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vertical="center"/>
      <protection/>
    </xf>
    <xf numFmtId="1" fontId="21" fillId="0" borderId="0" xfId="0" applyNumberFormat="1" applyFont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21" fillId="39" borderId="16" xfId="0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/>
    </xf>
    <xf numFmtId="0" fontId="3" fillId="39" borderId="16" xfId="0" applyFont="1" applyFill="1" applyBorder="1" applyAlignment="1" applyProtection="1">
      <alignment vertical="center"/>
      <protection/>
    </xf>
    <xf numFmtId="0" fontId="0" fillId="43" borderId="0" xfId="0" applyFill="1" applyAlignment="1" applyProtection="1">
      <alignment vertical="center"/>
      <protection/>
    </xf>
    <xf numFmtId="1" fontId="6" fillId="0" borderId="13" xfId="0" applyNumberFormat="1" applyFont="1" applyBorder="1" applyAlignment="1" applyProtection="1">
      <alignment horizontal="center" vertical="center"/>
      <protection locked="0"/>
    </xf>
    <xf numFmtId="0" fontId="3" fillId="34" borderId="10" xfId="0" applyNumberFormat="1" applyFont="1" applyFill="1" applyBorder="1" applyAlignment="1" applyProtection="1">
      <alignment horizontal="center" textRotation="90"/>
      <protection hidden="1"/>
    </xf>
    <xf numFmtId="0" fontId="27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" fillId="0" borderId="0" xfId="0" applyFont="1" applyFill="1" applyAlignment="1">
      <alignment textRotation="90"/>
    </xf>
    <xf numFmtId="0" fontId="3" fillId="0" borderId="0" xfId="0" applyFont="1" applyFill="1" applyAlignment="1">
      <alignment/>
    </xf>
    <xf numFmtId="179" fontId="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79" fontId="4" fillId="43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0" xfId="0" applyFont="1" applyAlignment="1" applyProtection="1">
      <alignment vertical="center"/>
      <protection/>
    </xf>
    <xf numFmtId="0" fontId="18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9" fillId="0" borderId="22" xfId="0" applyFont="1" applyFill="1" applyBorder="1" applyAlignment="1" applyProtection="1">
      <alignment horizontal="left" vertical="center" indent="1"/>
      <protection/>
    </xf>
    <xf numFmtId="0" fontId="9" fillId="0" borderId="23" xfId="0" applyFont="1" applyFill="1" applyBorder="1" applyAlignment="1" applyProtection="1">
      <alignment horizontal="left" vertical="center" indent="1"/>
      <protection/>
    </xf>
    <xf numFmtId="0" fontId="9" fillId="0" borderId="24" xfId="0" applyFont="1" applyFill="1" applyBorder="1" applyAlignment="1" applyProtection="1">
      <alignment horizontal="left" vertical="center" indent="1"/>
      <protection/>
    </xf>
    <xf numFmtId="0" fontId="9" fillId="0" borderId="23" xfId="0" applyNumberFormat="1" applyFont="1" applyFill="1" applyBorder="1" applyAlignment="1" applyProtection="1">
      <alignment horizontal="left" vertical="center" indent="1"/>
      <protection/>
    </xf>
    <xf numFmtId="0" fontId="9" fillId="0" borderId="24" xfId="0" applyNumberFormat="1" applyFont="1" applyFill="1" applyBorder="1" applyAlignment="1" applyProtection="1">
      <alignment horizontal="left" vertical="center" indent="1"/>
      <protection/>
    </xf>
    <xf numFmtId="0" fontId="9" fillId="0" borderId="0" xfId="0" applyFont="1" applyFill="1" applyAlignment="1" applyProtection="1">
      <alignment horizontal="left" vertical="center" indent="1"/>
      <protection/>
    </xf>
    <xf numFmtId="0" fontId="4" fillId="39" borderId="15" xfId="0" applyNumberFormat="1" applyFont="1" applyFill="1" applyBorder="1" applyAlignment="1" applyProtection="1">
      <alignment horizontal="center" textRotation="90" wrapText="1"/>
      <protection/>
    </xf>
    <xf numFmtId="0" fontId="4" fillId="39" borderId="25" xfId="0" applyNumberFormat="1" applyFont="1" applyFill="1" applyBorder="1" applyAlignment="1" applyProtection="1">
      <alignment horizontal="center" textRotation="90" wrapText="1"/>
      <protection/>
    </xf>
    <xf numFmtId="0" fontId="4" fillId="47" borderId="15" xfId="0" applyNumberFormat="1" applyFont="1" applyFill="1" applyBorder="1" applyAlignment="1" applyProtection="1">
      <alignment horizontal="center" textRotation="90" wrapText="1"/>
      <protection/>
    </xf>
    <xf numFmtId="0" fontId="4" fillId="47" borderId="25" xfId="0" applyNumberFormat="1" applyFont="1" applyFill="1" applyBorder="1" applyAlignment="1" applyProtection="1">
      <alignment horizontal="center" textRotation="90" wrapText="1"/>
      <protection/>
    </xf>
    <xf numFmtId="0" fontId="0" fillId="0" borderId="0" xfId="0" applyFill="1" applyAlignment="1" applyProtection="1">
      <alignment/>
      <protection/>
    </xf>
    <xf numFmtId="0" fontId="10" fillId="39" borderId="17" xfId="0" applyNumberFormat="1" applyFont="1" applyFill="1" applyBorder="1" applyAlignment="1" applyProtection="1">
      <alignment horizontal="center" vertical="center" textRotation="90" wrapText="1"/>
      <protection/>
    </xf>
    <xf numFmtId="0" fontId="10" fillId="39" borderId="26" xfId="0" applyNumberFormat="1" applyFont="1" applyFill="1" applyBorder="1" applyAlignment="1" applyProtection="1">
      <alignment horizontal="center" vertical="center" textRotation="90" wrapText="1"/>
      <protection/>
    </xf>
    <xf numFmtId="0" fontId="4" fillId="47" borderId="20" xfId="0" applyNumberFormat="1" applyFont="1" applyFill="1" applyBorder="1" applyAlignment="1" applyProtection="1">
      <alignment horizontal="center" vertical="center" textRotation="90" wrapText="1"/>
      <protection/>
    </xf>
    <xf numFmtId="0" fontId="4" fillId="47" borderId="17" xfId="0" applyNumberFormat="1" applyFont="1" applyFill="1" applyBorder="1" applyAlignment="1" applyProtection="1">
      <alignment horizontal="center" vertical="center" textRotation="90" wrapText="1"/>
      <protection/>
    </xf>
    <xf numFmtId="0" fontId="4" fillId="47" borderId="26" xfId="0" applyNumberFormat="1" applyFont="1" applyFill="1" applyBorder="1" applyAlignment="1" applyProtection="1">
      <alignment horizontal="center" vertical="center" textRotation="90" wrapText="1"/>
      <protection/>
    </xf>
    <xf numFmtId="0" fontId="4" fillId="48" borderId="20" xfId="0" applyNumberFormat="1" applyFont="1" applyFill="1" applyBorder="1" applyAlignment="1" applyProtection="1">
      <alignment horizontal="center" vertical="center" textRotation="90" wrapText="1"/>
      <protection/>
    </xf>
    <xf numFmtId="0" fontId="4" fillId="48" borderId="17" xfId="0" applyNumberFormat="1" applyFont="1" applyFill="1" applyBorder="1" applyAlignment="1" applyProtection="1">
      <alignment horizontal="center" vertical="center" textRotation="90" wrapText="1"/>
      <protection/>
    </xf>
    <xf numFmtId="0" fontId="4" fillId="48" borderId="27" xfId="0" applyNumberFormat="1" applyFont="1" applyFill="1" applyBorder="1" applyAlignment="1" applyProtection="1">
      <alignment horizontal="center" vertical="center" textRotation="90" wrapText="1"/>
      <protection/>
    </xf>
    <xf numFmtId="0" fontId="4" fillId="48" borderId="28" xfId="0" applyNumberFormat="1" applyFont="1" applyFill="1" applyBorder="1" applyAlignment="1" applyProtection="1">
      <alignment horizontal="center" vertical="center" textRotation="90" wrapText="1"/>
      <protection/>
    </xf>
    <xf numFmtId="0" fontId="4" fillId="48" borderId="26" xfId="0" applyNumberFormat="1" applyFont="1" applyFill="1" applyBorder="1" applyAlignment="1" applyProtection="1">
      <alignment horizontal="center" vertical="center" textRotation="90" wrapText="1"/>
      <protection/>
    </xf>
    <xf numFmtId="0" fontId="13" fillId="49" borderId="29" xfId="0" applyNumberFormat="1" applyFont="1" applyFill="1" applyBorder="1" applyAlignment="1" applyProtection="1">
      <alignment horizontal="right" vertical="center" wrapText="1" indent="1"/>
      <protection/>
    </xf>
    <xf numFmtId="179" fontId="13" fillId="49" borderId="10" xfId="0" applyNumberFormat="1" applyFont="1" applyFill="1" applyBorder="1" applyAlignment="1" applyProtection="1">
      <alignment horizontal="right" vertical="center" wrapText="1" indent="1"/>
      <protection/>
    </xf>
    <xf numFmtId="192" fontId="13" fillId="49" borderId="1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indent="1"/>
      <protection/>
    </xf>
    <xf numFmtId="0" fontId="13" fillId="43" borderId="29" xfId="0" applyNumberFormat="1" applyFont="1" applyFill="1" applyBorder="1" applyAlignment="1" applyProtection="1">
      <alignment horizontal="right" vertical="center" wrapText="1" indent="1"/>
      <protection/>
    </xf>
    <xf numFmtId="192" fontId="13" fillId="43" borderId="12" xfId="0" applyNumberFormat="1" applyFont="1" applyFill="1" applyBorder="1" applyAlignment="1" applyProtection="1">
      <alignment horizontal="right" vertical="center" wrapText="1" indent="1"/>
      <protection/>
    </xf>
    <xf numFmtId="179" fontId="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9" fontId="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9" fontId="4" fillId="43" borderId="10" xfId="0" applyNumberFormat="1" applyFont="1" applyFill="1" applyBorder="1" applyAlignment="1" applyProtection="1">
      <alignment horizontal="right" vertical="center" wrapText="1" indent="1"/>
      <protection locked="0"/>
    </xf>
    <xf numFmtId="179" fontId="4" fillId="43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0" fillId="34" borderId="21" xfId="0" applyNumberFormat="1" applyFont="1" applyFill="1" applyBorder="1" applyAlignment="1" applyProtection="1">
      <alignment horizontal="left" vertical="center" wrapText="1" indent="1"/>
      <protection locked="0"/>
    </xf>
    <xf numFmtId="0" fontId="0" fillId="43" borderId="21" xfId="0" applyNumberFormat="1" applyFont="1" applyFill="1" applyBorder="1" applyAlignment="1" applyProtection="1">
      <alignment horizontal="left" vertical="center" wrapText="1" indent="1"/>
      <protection locked="0"/>
    </xf>
    <xf numFmtId="0" fontId="4" fillId="48" borderId="10" xfId="0" applyNumberFormat="1" applyFont="1" applyFill="1" applyBorder="1" applyAlignment="1" applyProtection="1">
      <alignment horizontal="center" vertical="center" wrapText="1"/>
      <protection hidden="1"/>
    </xf>
    <xf numFmtId="179" fontId="20" fillId="48" borderId="15" xfId="0" applyNumberFormat="1" applyFont="1" applyFill="1" applyBorder="1" applyAlignment="1" applyProtection="1">
      <alignment horizontal="center" wrapText="1"/>
      <protection hidden="1"/>
    </xf>
    <xf numFmtId="179" fontId="33" fillId="48" borderId="16" xfId="0" applyNumberFormat="1" applyFont="1" applyFill="1" applyBorder="1" applyAlignment="1" applyProtection="1">
      <alignment horizontal="center" wrapText="1"/>
      <protection hidden="1"/>
    </xf>
    <xf numFmtId="179" fontId="34" fillId="48" borderId="16" xfId="0" applyNumberFormat="1" applyFont="1" applyFill="1" applyBorder="1" applyAlignment="1" applyProtection="1">
      <alignment horizontal="left" vertical="center"/>
      <protection hidden="1"/>
    </xf>
    <xf numFmtId="14" fontId="0" fillId="0" borderId="0" xfId="0" applyNumberFormat="1" applyFill="1" applyAlignment="1" applyProtection="1">
      <alignment vertical="center"/>
      <protection/>
    </xf>
    <xf numFmtId="189" fontId="4" fillId="36" borderId="22" xfId="0" applyNumberFormat="1" applyFont="1" applyFill="1" applyBorder="1" applyAlignment="1" applyProtection="1">
      <alignment horizontal="center" vertical="center"/>
      <protection hidden="1"/>
    </xf>
    <xf numFmtId="189" fontId="4" fillId="36" borderId="23" xfId="0" applyNumberFormat="1" applyFont="1" applyFill="1" applyBorder="1" applyAlignment="1" applyProtection="1">
      <alignment horizontal="center" vertical="center"/>
      <protection hidden="1"/>
    </xf>
    <xf numFmtId="189" fontId="4" fillId="36" borderId="21" xfId="0" applyNumberFormat="1" applyFont="1" applyFill="1" applyBorder="1" applyAlignment="1" applyProtection="1">
      <alignment horizontal="center" vertical="center"/>
      <protection hidden="1"/>
    </xf>
    <xf numFmtId="189" fontId="3" fillId="36" borderId="10" xfId="0" applyNumberFormat="1" applyFont="1" applyFill="1" applyBorder="1" applyAlignment="1" applyProtection="1">
      <alignment horizontal="center" vertical="center" textRotation="90"/>
      <protection hidden="1"/>
    </xf>
    <xf numFmtId="1" fontId="20" fillId="36" borderId="10" xfId="0" applyNumberFormat="1" applyFont="1" applyFill="1" applyBorder="1" applyAlignment="1" applyProtection="1">
      <alignment horizontal="center" vertical="center"/>
      <protection hidden="1"/>
    </xf>
    <xf numFmtId="1" fontId="4" fillId="36" borderId="10" xfId="0" applyNumberFormat="1" applyFont="1" applyFill="1" applyBorder="1" applyAlignment="1" applyProtection="1">
      <alignment horizontal="center" vertical="center"/>
      <protection hidden="1"/>
    </xf>
    <xf numFmtId="0" fontId="0" fillId="36" borderId="23" xfId="0" applyFill="1" applyBorder="1" applyAlignment="1" applyProtection="1">
      <alignment vertical="center"/>
      <protection/>
    </xf>
    <xf numFmtId="0" fontId="3" fillId="36" borderId="0" xfId="0" applyFont="1" applyFill="1" applyAlignment="1" applyProtection="1">
      <alignment vertical="center"/>
      <protection/>
    </xf>
    <xf numFmtId="0" fontId="21" fillId="36" borderId="0" xfId="0" applyFont="1" applyFill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14" fontId="30" fillId="36" borderId="15" xfId="0" applyNumberFormat="1" applyFont="1" applyFill="1" applyBorder="1" applyAlignment="1">
      <alignment horizontal="center" vertical="center"/>
    </xf>
    <xf numFmtId="14" fontId="26" fillId="36" borderId="10" xfId="0" applyNumberFormat="1" applyFont="1" applyFill="1" applyBorder="1" applyAlignment="1">
      <alignment horizontal="left" vertical="center" indent="1"/>
    </xf>
    <xf numFmtId="14" fontId="30" fillId="36" borderId="16" xfId="0" applyNumberFormat="1" applyFont="1" applyFill="1" applyBorder="1" applyAlignment="1">
      <alignment horizontal="center" vertical="center"/>
    </xf>
    <xf numFmtId="14" fontId="30" fillId="36" borderId="17" xfId="0" applyNumberFormat="1" applyFont="1" applyFill="1" applyBorder="1" applyAlignment="1">
      <alignment horizontal="center" vertical="center"/>
    </xf>
    <xf numFmtId="0" fontId="3" fillId="36" borderId="10" xfId="0" applyNumberFormat="1" applyFont="1" applyFill="1" applyBorder="1" applyAlignment="1" applyProtection="1">
      <alignment horizontal="center" vertical="center"/>
      <protection hidden="1"/>
    </xf>
    <xf numFmtId="0" fontId="3" fillId="42" borderId="10" xfId="0" applyNumberFormat="1" applyFon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Border="1" applyAlignment="1">
      <alignment horizontal="center" vertical="center"/>
    </xf>
    <xf numFmtId="179" fontId="4" fillId="0" borderId="10" xfId="0" applyNumberFormat="1" applyFont="1" applyFill="1" applyBorder="1" applyAlignment="1" applyProtection="1">
      <alignment horizontal="right" vertical="center" wrapText="1" indent="1"/>
      <protection hidden="1"/>
    </xf>
    <xf numFmtId="179" fontId="4" fillId="0" borderId="30" xfId="0" applyNumberFormat="1" applyFont="1" applyFill="1" applyBorder="1" applyAlignment="1" applyProtection="1">
      <alignment horizontal="right" vertical="center" indent="1"/>
      <protection hidden="1"/>
    </xf>
    <xf numFmtId="0" fontId="6" fillId="0" borderId="11" xfId="0" applyFont="1" applyBorder="1" applyAlignment="1" applyProtection="1">
      <alignment/>
      <protection hidden="1" locked="0"/>
    </xf>
    <xf numFmtId="14" fontId="8" fillId="0" borderId="10" xfId="0" applyNumberFormat="1" applyFont="1" applyFill="1" applyBorder="1" applyAlignment="1" applyProtection="1">
      <alignment horizontal="center" vertical="center"/>
      <protection hidden="1" locked="0"/>
    </xf>
    <xf numFmtId="14" fontId="8" fillId="0" borderId="10" xfId="0" applyNumberFormat="1" applyFont="1" applyFill="1" applyBorder="1" applyAlignment="1" applyProtection="1" quotePrefix="1">
      <alignment horizontal="center" vertical="center"/>
      <protection hidden="1" locked="0"/>
    </xf>
    <xf numFmtId="14" fontId="8" fillId="0" borderId="10" xfId="0" applyNumberFormat="1" applyFont="1" applyFill="1" applyBorder="1" applyAlignment="1" applyProtection="1">
      <alignment vertical="center"/>
      <protection hidden="1" locked="0"/>
    </xf>
    <xf numFmtId="0" fontId="7" fillId="0" borderId="10" xfId="0" applyFont="1" applyFill="1" applyBorder="1" applyAlignment="1" applyProtection="1">
      <alignment horizontal="left" vertical="center" indent="1"/>
      <protection hidden="1" locked="0"/>
    </xf>
    <xf numFmtId="0" fontId="4" fillId="0" borderId="10" xfId="0" applyFont="1" applyBorder="1" applyAlignment="1" applyProtection="1">
      <alignment horizontal="left" vertical="center" indent="1"/>
      <protection hidden="1" locked="0"/>
    </xf>
    <xf numFmtId="0" fontId="3" fillId="34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35" fillId="34" borderId="0" xfId="0" applyFont="1" applyFill="1" applyBorder="1" applyAlignment="1" applyProtection="1">
      <alignment horizontal="left" vertical="center"/>
      <protection hidden="1"/>
    </xf>
    <xf numFmtId="0" fontId="27" fillId="34" borderId="10" xfId="0" applyNumberFormat="1" applyFont="1" applyFill="1" applyBorder="1" applyAlignment="1">
      <alignment horizontal="center" vertical="center"/>
    </xf>
    <xf numFmtId="0" fontId="27" fillId="4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center" vertical="center" textRotation="90"/>
      <protection/>
    </xf>
    <xf numFmtId="0" fontId="4" fillId="0" borderId="16" xfId="0" applyFont="1" applyBorder="1" applyAlignment="1" applyProtection="1">
      <alignment horizontal="left" indent="1"/>
      <protection/>
    </xf>
    <xf numFmtId="0" fontId="4" fillId="0" borderId="16" xfId="0" applyFont="1" applyBorder="1" applyAlignment="1" applyProtection="1">
      <alignment horizontal="center"/>
      <protection/>
    </xf>
    <xf numFmtId="0" fontId="4" fillId="46" borderId="15" xfId="0" applyFont="1" applyFill="1" applyBorder="1" applyAlignment="1" applyProtection="1">
      <alignment horizontal="center" vertical="center"/>
      <protection locked="0"/>
    </xf>
    <xf numFmtId="0" fontId="0" fillId="42" borderId="15" xfId="0" applyFill="1" applyBorder="1" applyAlignment="1" applyProtection="1">
      <alignment vertical="center"/>
      <protection/>
    </xf>
    <xf numFmtId="14" fontId="0" fillId="0" borderId="15" xfId="0" applyNumberFormat="1" applyBorder="1" applyAlignment="1" applyProtection="1">
      <alignment horizontal="center" vertical="center"/>
      <protection/>
    </xf>
    <xf numFmtId="184" fontId="0" fillId="0" borderId="15" xfId="0" applyNumberFormat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vertical="center"/>
      <protection/>
    </xf>
    <xf numFmtId="0" fontId="4" fillId="0" borderId="31" xfId="0" applyFont="1" applyBorder="1" applyAlignment="1" applyProtection="1">
      <alignment horizontal="left" vertical="center" indent="1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14" fontId="0" fillId="0" borderId="32" xfId="0" applyNumberFormat="1" applyBorder="1" applyAlignment="1" applyProtection="1">
      <alignment horizontal="center" vertical="center"/>
      <protection/>
    </xf>
    <xf numFmtId="184" fontId="0" fillId="0" borderId="32" xfId="0" applyNumberFormat="1" applyBorder="1" applyAlignment="1" applyProtection="1">
      <alignment horizontal="left" vertical="center"/>
      <protection/>
    </xf>
    <xf numFmtId="14" fontId="0" fillId="0" borderId="15" xfId="0" applyNumberFormat="1" applyBorder="1" applyAlignment="1" applyProtection="1">
      <alignment horizontal="center"/>
      <protection/>
    </xf>
    <xf numFmtId="0" fontId="4" fillId="50" borderId="10" xfId="0" applyFont="1" applyFill="1" applyBorder="1" applyAlignment="1" applyProtection="1">
      <alignment horizontal="center" vertical="center"/>
      <protection/>
    </xf>
    <xf numFmtId="0" fontId="4" fillId="50" borderId="32" xfId="0" applyFont="1" applyFill="1" applyBorder="1" applyAlignment="1" applyProtection="1">
      <alignment horizontal="center" vertical="center"/>
      <protection/>
    </xf>
    <xf numFmtId="0" fontId="27" fillId="33" borderId="10" xfId="0" applyFont="1" applyFill="1" applyBorder="1" applyAlignment="1" applyProtection="1">
      <alignment horizontal="center" vertical="center" textRotation="90" wrapText="1"/>
      <protection/>
    </xf>
    <xf numFmtId="0" fontId="11" fillId="48" borderId="22" xfId="0" applyFont="1" applyFill="1" applyBorder="1" applyAlignment="1">
      <alignment horizontal="center"/>
    </xf>
    <xf numFmtId="179" fontId="27" fillId="48" borderId="21" xfId="0" applyNumberFormat="1" applyFont="1" applyFill="1" applyBorder="1" applyAlignment="1" applyProtection="1">
      <alignment horizontal="right" wrapText="1"/>
      <protection hidden="1"/>
    </xf>
    <xf numFmtId="0" fontId="4" fillId="0" borderId="15" xfId="0" applyNumberFormat="1" applyFont="1" applyFill="1" applyBorder="1" applyAlignment="1" applyProtection="1">
      <alignment horizontal="left" vertical="center" indent="1"/>
      <protection hidden="1"/>
    </xf>
    <xf numFmtId="0" fontId="25" fillId="51" borderId="33" xfId="0" applyNumberFormat="1" applyFont="1" applyFill="1" applyBorder="1" applyAlignment="1" applyProtection="1">
      <alignment horizontal="center" vertical="center" wrapText="1"/>
      <protection hidden="1"/>
    </xf>
    <xf numFmtId="179" fontId="4" fillId="51" borderId="33" xfId="0" applyNumberFormat="1" applyFont="1" applyFill="1" applyBorder="1" applyAlignment="1" applyProtection="1">
      <alignment horizontal="right" vertical="center" wrapText="1" indent="1"/>
      <protection hidden="1"/>
    </xf>
    <xf numFmtId="179" fontId="4" fillId="51" borderId="34" xfId="0" applyNumberFormat="1" applyFont="1" applyFill="1" applyBorder="1" applyAlignment="1" applyProtection="1">
      <alignment horizontal="right" vertical="center" wrapText="1" indent="1"/>
      <protection hidden="1"/>
    </xf>
    <xf numFmtId="179" fontId="4" fillId="51" borderId="35" xfId="0" applyNumberFormat="1" applyFont="1" applyFill="1" applyBorder="1" applyAlignment="1" applyProtection="1">
      <alignment horizontal="right" vertical="center" indent="1"/>
      <protection hidden="1"/>
    </xf>
    <xf numFmtId="0" fontId="4" fillId="48" borderId="36" xfId="0" applyNumberFormat="1" applyFont="1" applyFill="1" applyBorder="1" applyAlignment="1" applyProtection="1">
      <alignment horizontal="center" vertical="center" wrapText="1"/>
      <protection hidden="1"/>
    </xf>
    <xf numFmtId="179" fontId="4" fillId="0" borderId="37" xfId="0" applyNumberFormat="1" applyFont="1" applyFill="1" applyBorder="1" applyAlignment="1" applyProtection="1">
      <alignment horizontal="right" vertical="center" indent="1"/>
      <protection hidden="1"/>
    </xf>
    <xf numFmtId="0" fontId="3" fillId="42" borderId="36" xfId="0" applyNumberFormat="1" applyFont="1" applyFill="1" applyBorder="1" applyAlignment="1" applyProtection="1">
      <alignment horizontal="center" vertical="center"/>
      <protection hidden="1"/>
    </xf>
    <xf numFmtId="0" fontId="4" fillId="39" borderId="3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3" xfId="0" applyNumberFormat="1" applyFont="1" applyFill="1" applyBorder="1" applyAlignment="1" applyProtection="1">
      <alignment horizontal="right" vertical="center" wrapText="1" indent="1"/>
      <protection hidden="1"/>
    </xf>
    <xf numFmtId="0" fontId="4" fillId="0" borderId="34" xfId="0" applyNumberFormat="1" applyFont="1" applyFill="1" applyBorder="1" applyAlignment="1" applyProtection="1">
      <alignment horizontal="right" vertical="center" wrapText="1" indent="1"/>
      <protection hidden="1"/>
    </xf>
    <xf numFmtId="0" fontId="4" fillId="0" borderId="38" xfId="0" applyNumberFormat="1" applyFont="1" applyFill="1" applyBorder="1" applyAlignment="1" applyProtection="1">
      <alignment horizontal="right" vertical="center" indent="1"/>
      <protection hidden="1"/>
    </xf>
    <xf numFmtId="0" fontId="0" fillId="0" borderId="23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13" fillId="0" borderId="40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3" fillId="43" borderId="41" xfId="0" applyNumberFormat="1" applyFont="1" applyFill="1" applyBorder="1" applyAlignment="1" applyProtection="1">
      <alignment horizontal="right" vertical="center" wrapText="1" indent="1"/>
      <protection/>
    </xf>
    <xf numFmtId="0" fontId="4" fillId="52" borderId="0" xfId="0" applyFont="1" applyFill="1" applyAlignment="1" applyProtection="1">
      <alignment horizontal="center" vertical="center"/>
      <protection/>
    </xf>
    <xf numFmtId="0" fontId="4" fillId="37" borderId="0" xfId="0" applyFont="1" applyFill="1" applyAlignment="1" applyProtection="1">
      <alignment horizontal="center" vertical="center"/>
      <protection/>
    </xf>
    <xf numFmtId="179" fontId="4" fillId="0" borderId="40" xfId="0" applyNumberFormat="1" applyFont="1" applyFill="1" applyBorder="1" applyAlignment="1" applyProtection="1">
      <alignment horizontal="right" vertical="center" wrapText="1" indent="1"/>
      <protection hidden="1"/>
    </xf>
    <xf numFmtId="179" fontId="4" fillId="0" borderId="23" xfId="0" applyNumberFormat="1" applyFont="1" applyFill="1" applyBorder="1" applyAlignment="1" applyProtection="1">
      <alignment horizontal="right" vertical="center" wrapText="1" indent="1"/>
      <protection hidden="1"/>
    </xf>
    <xf numFmtId="179" fontId="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9" fontId="4" fillId="43" borderId="12" xfId="0" applyNumberFormat="1" applyFont="1" applyFill="1" applyBorder="1" applyAlignment="1" applyProtection="1">
      <alignment horizontal="right" vertical="center" wrapText="1" indent="1"/>
      <protection locked="0"/>
    </xf>
    <xf numFmtId="179" fontId="13" fillId="49" borderId="12" xfId="0" applyNumberFormat="1" applyFont="1" applyFill="1" applyBorder="1" applyAlignment="1" applyProtection="1">
      <alignment horizontal="right" vertical="center" wrapText="1" indent="1"/>
      <protection/>
    </xf>
    <xf numFmtId="0" fontId="38" fillId="0" borderId="41" xfId="0" applyNumberFormat="1" applyFont="1" applyFill="1" applyBorder="1" applyAlignment="1" applyProtection="1">
      <alignment horizontal="left" vertical="center" indent="1"/>
      <protection/>
    </xf>
    <xf numFmtId="179" fontId="13" fillId="43" borderId="10" xfId="0" applyNumberFormat="1" applyFont="1" applyFill="1" applyBorder="1" applyAlignment="1" applyProtection="1">
      <alignment horizontal="right" vertical="center" wrapText="1" indent="1"/>
      <protection/>
    </xf>
    <xf numFmtId="0" fontId="39" fillId="0" borderId="23" xfId="0" applyNumberFormat="1" applyFont="1" applyFill="1" applyBorder="1" applyAlignment="1" applyProtection="1">
      <alignment horizontal="left" vertical="center" indent="1"/>
      <protection/>
    </xf>
    <xf numFmtId="0" fontId="7" fillId="48" borderId="42" xfId="0" applyNumberFormat="1" applyFont="1" applyFill="1" applyBorder="1" applyAlignment="1" applyProtection="1">
      <alignment horizontal="center" textRotation="90" wrapText="1"/>
      <protection/>
    </xf>
    <xf numFmtId="0" fontId="7" fillId="48" borderId="43" xfId="0" applyNumberFormat="1" applyFont="1" applyFill="1" applyBorder="1" applyAlignment="1" applyProtection="1">
      <alignment horizontal="center" textRotation="90" wrapText="1"/>
      <protection/>
    </xf>
    <xf numFmtId="0" fontId="7" fillId="48" borderId="15" xfId="0" applyNumberFormat="1" applyFont="1" applyFill="1" applyBorder="1" applyAlignment="1" applyProtection="1">
      <alignment horizontal="center" textRotation="90" wrapText="1"/>
      <protection/>
    </xf>
    <xf numFmtId="0" fontId="40" fillId="48" borderId="44" xfId="0" applyNumberFormat="1" applyFont="1" applyFill="1" applyBorder="1" applyAlignment="1" applyProtection="1">
      <alignment horizontal="center" textRotation="90" wrapText="1"/>
      <protection/>
    </xf>
    <xf numFmtId="179" fontId="13" fillId="43" borderId="12" xfId="0" applyNumberFormat="1" applyFont="1" applyFill="1" applyBorder="1" applyAlignment="1" applyProtection="1">
      <alignment horizontal="right" vertical="center" wrapText="1" indent="1"/>
      <protection/>
    </xf>
    <xf numFmtId="0" fontId="42" fillId="34" borderId="0" xfId="0" applyFont="1" applyFill="1" applyBorder="1" applyAlignment="1" applyProtection="1">
      <alignment horizontal="left" vertical="center"/>
      <protection hidden="1"/>
    </xf>
    <xf numFmtId="0" fontId="3" fillId="0" borderId="10" xfId="0" applyNumberFormat="1" applyFont="1" applyFill="1" applyBorder="1" applyAlignment="1" applyProtection="1">
      <alignment horizontal="center" textRotation="90"/>
      <protection hidden="1"/>
    </xf>
    <xf numFmtId="173" fontId="27" fillId="34" borderId="10" xfId="0" applyNumberFormat="1" applyFont="1" applyFill="1" applyBorder="1" applyAlignment="1" applyProtection="1">
      <alignment horizontal="center" vertical="center"/>
      <protection hidden="1"/>
    </xf>
    <xf numFmtId="173" fontId="27" fillId="43" borderId="10" xfId="0" applyNumberFormat="1" applyFont="1" applyFill="1" applyBorder="1" applyAlignment="1" applyProtection="1">
      <alignment horizontal="center" vertical="center"/>
      <protection hidden="1"/>
    </xf>
    <xf numFmtId="173" fontId="27" fillId="0" borderId="1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/>
      <protection hidden="1"/>
    </xf>
    <xf numFmtId="0" fontId="43" fillId="0" borderId="0" xfId="48" applyFont="1" applyBorder="1" applyAlignment="1" applyProtection="1">
      <alignment/>
      <protection hidden="1" locked="0"/>
    </xf>
    <xf numFmtId="0" fontId="0" fillId="52" borderId="45" xfId="0" applyFont="1" applyFill="1" applyBorder="1" applyAlignment="1" applyProtection="1">
      <alignment horizontal="left" vertical="center"/>
      <protection hidden="1"/>
    </xf>
    <xf numFmtId="0" fontId="0" fillId="38" borderId="45" xfId="0" applyFont="1" applyFill="1" applyBorder="1" applyAlignment="1" applyProtection="1">
      <alignment horizontal="left" vertical="center"/>
      <protection hidden="1"/>
    </xf>
    <xf numFmtId="0" fontId="45" fillId="34" borderId="0" xfId="0" applyFont="1" applyFill="1" applyBorder="1" applyAlignment="1" applyProtection="1">
      <alignment horizontal="left" vertical="center"/>
      <protection hidden="1"/>
    </xf>
    <xf numFmtId="0" fontId="46" fillId="34" borderId="0" xfId="0" applyFont="1" applyFill="1" applyBorder="1" applyAlignment="1" applyProtection="1">
      <alignment horizontal="left" vertical="center"/>
      <protection hidden="1"/>
    </xf>
    <xf numFmtId="0" fontId="0" fillId="47" borderId="43" xfId="0" applyNumberFormat="1" applyFont="1" applyFill="1" applyBorder="1" applyAlignment="1" applyProtection="1">
      <alignment horizontal="center" textRotation="90" wrapText="1"/>
      <protection/>
    </xf>
    <xf numFmtId="0" fontId="7" fillId="36" borderId="42" xfId="0" applyNumberFormat="1" applyFont="1" applyFill="1" applyBorder="1" applyAlignment="1" applyProtection="1">
      <alignment horizontal="center" textRotation="90" wrapText="1"/>
      <protection/>
    </xf>
    <xf numFmtId="0" fontId="19" fillId="36" borderId="44" xfId="0" applyNumberFormat="1" applyFont="1" applyFill="1" applyBorder="1" applyAlignment="1" applyProtection="1">
      <alignment horizontal="center" textRotation="90" wrapText="1"/>
      <protection/>
    </xf>
    <xf numFmtId="0" fontId="47" fillId="36" borderId="25" xfId="0" applyNumberFormat="1" applyFont="1" applyFill="1" applyBorder="1" applyAlignment="1" applyProtection="1">
      <alignment horizontal="center" textRotation="90" wrapText="1"/>
      <protection/>
    </xf>
    <xf numFmtId="0" fontId="19" fillId="48" borderId="15" xfId="0" applyNumberFormat="1" applyFont="1" applyFill="1" applyBorder="1" applyAlignment="1" applyProtection="1">
      <alignment horizontal="center" textRotation="90" wrapText="1"/>
      <protection/>
    </xf>
    <xf numFmtId="0" fontId="47" fillId="48" borderId="25" xfId="0" applyNumberFormat="1" applyFont="1" applyFill="1" applyBorder="1" applyAlignment="1" applyProtection="1">
      <alignment horizontal="center" textRotation="90" wrapText="1"/>
      <protection/>
    </xf>
    <xf numFmtId="0" fontId="4" fillId="36" borderId="27" xfId="0" applyNumberFormat="1" applyFont="1" applyFill="1" applyBorder="1" applyAlignment="1" applyProtection="1">
      <alignment horizontal="center" vertical="center" textRotation="90" wrapText="1"/>
      <protection/>
    </xf>
    <xf numFmtId="0" fontId="4" fillId="36" borderId="28" xfId="0" applyNumberFormat="1" applyFont="1" applyFill="1" applyBorder="1" applyAlignment="1" applyProtection="1">
      <alignment horizontal="center" vertical="center" textRotation="90" wrapText="1"/>
      <protection/>
    </xf>
    <xf numFmtId="0" fontId="4" fillId="36" borderId="26" xfId="0" applyNumberFormat="1" applyFont="1" applyFill="1" applyBorder="1" applyAlignment="1" applyProtection="1">
      <alignment horizontal="center" vertical="center" textRotation="90" wrapText="1"/>
      <protection/>
    </xf>
    <xf numFmtId="0" fontId="4" fillId="52" borderId="0" xfId="0" applyFont="1" applyFill="1" applyAlignment="1" applyProtection="1">
      <alignment horizontal="right" vertical="center"/>
      <protection/>
    </xf>
    <xf numFmtId="0" fontId="3" fillId="53" borderId="46" xfId="0" applyFont="1" applyFill="1" applyBorder="1" applyAlignment="1" applyProtection="1">
      <alignment horizontal="center" vertical="center"/>
      <protection/>
    </xf>
    <xf numFmtId="14" fontId="0" fillId="0" borderId="46" xfId="0" applyNumberFormat="1" applyBorder="1" applyAlignment="1" applyProtection="1">
      <alignment horizontal="center"/>
      <protection/>
    </xf>
    <xf numFmtId="14" fontId="0" fillId="0" borderId="47" xfId="0" applyNumberFormat="1" applyBorder="1" applyAlignment="1" applyProtection="1">
      <alignment horizontal="center" vertical="center"/>
      <protection/>
    </xf>
    <xf numFmtId="14" fontId="0" fillId="0" borderId="46" xfId="0" applyNumberFormat="1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/>
      <protection/>
    </xf>
    <xf numFmtId="0" fontId="3" fillId="53" borderId="47" xfId="0" applyFont="1" applyFill="1" applyBorder="1" applyAlignment="1" applyProtection="1">
      <alignment horizontal="center" vertical="center" wrapText="1"/>
      <protection/>
    </xf>
    <xf numFmtId="0" fontId="4" fillId="36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42" borderId="10" xfId="0" applyNumberFormat="1" applyFont="1" applyFill="1" applyBorder="1" applyAlignment="1" applyProtection="1">
      <alignment horizontal="center" vertical="center" wrapText="1"/>
      <protection hidden="1"/>
    </xf>
    <xf numFmtId="179" fontId="4" fillId="42" borderId="40" xfId="0" applyNumberFormat="1" applyFont="1" applyFill="1" applyBorder="1" applyAlignment="1" applyProtection="1">
      <alignment horizontal="right" vertical="center" indent="1"/>
      <protection hidden="1"/>
    </xf>
    <xf numFmtId="179" fontId="4" fillId="36" borderId="10" xfId="0" applyNumberFormat="1" applyFont="1" applyFill="1" applyBorder="1" applyAlignment="1" applyProtection="1">
      <alignment horizontal="right" vertical="center" indent="1"/>
      <protection hidden="1"/>
    </xf>
    <xf numFmtId="179" fontId="4" fillId="36" borderId="48" xfId="0" applyNumberFormat="1" applyFont="1" applyFill="1" applyBorder="1" applyAlignment="1" applyProtection="1">
      <alignment horizontal="right" vertical="center" indent="1"/>
      <protection hidden="1"/>
    </xf>
    <xf numFmtId="179" fontId="4" fillId="42" borderId="10" xfId="0" applyNumberFormat="1" applyFont="1" applyFill="1" applyBorder="1" applyAlignment="1" applyProtection="1">
      <alignment horizontal="right" vertical="center" indent="1"/>
      <protection hidden="1"/>
    </xf>
    <xf numFmtId="179" fontId="4" fillId="42" borderId="37" xfId="0" applyNumberFormat="1" applyFont="1" applyFill="1" applyBorder="1" applyAlignment="1" applyProtection="1">
      <alignment horizontal="right" vertical="center" indent="1"/>
      <protection hidden="1"/>
    </xf>
    <xf numFmtId="179" fontId="4" fillId="36" borderId="30" xfId="0" applyNumberFormat="1" applyFont="1" applyFill="1" applyBorder="1" applyAlignment="1" applyProtection="1">
      <alignment horizontal="right" vertical="center" indent="1"/>
      <protection hidden="1"/>
    </xf>
    <xf numFmtId="179" fontId="4" fillId="42" borderId="30" xfId="0" applyNumberFormat="1" applyFont="1" applyFill="1" applyBorder="1" applyAlignment="1" applyProtection="1">
      <alignment horizontal="right" vertical="center" indent="1"/>
      <protection hidden="1"/>
    </xf>
    <xf numFmtId="0" fontId="0" fillId="0" borderId="49" xfId="0" applyBorder="1" applyAlignment="1">
      <alignment/>
    </xf>
    <xf numFmtId="0" fontId="25" fillId="0" borderId="50" xfId="0" applyNumberFormat="1" applyFont="1" applyFill="1" applyBorder="1" applyAlignment="1" applyProtection="1">
      <alignment horizontal="right" vertical="center"/>
      <protection hidden="1"/>
    </xf>
    <xf numFmtId="0" fontId="48" fillId="0" borderId="51" xfId="0" applyNumberFormat="1" applyFont="1" applyFill="1" applyBorder="1" applyAlignment="1" applyProtection="1">
      <alignment horizontal="right" vertical="center"/>
      <protection hidden="1"/>
    </xf>
    <xf numFmtId="0" fontId="49" fillId="0" borderId="51" xfId="0" applyNumberFormat="1" applyFont="1" applyFill="1" applyBorder="1" applyAlignment="1" applyProtection="1">
      <alignment horizontal="right" vertical="center"/>
      <protection hidden="1"/>
    </xf>
    <xf numFmtId="0" fontId="48" fillId="0" borderId="52" xfId="0" applyNumberFormat="1" applyFont="1" applyFill="1" applyBorder="1" applyAlignment="1" applyProtection="1">
      <alignment horizontal="right" vertical="center"/>
      <protection hidden="1"/>
    </xf>
    <xf numFmtId="1" fontId="9" fillId="0" borderId="53" xfId="0" applyNumberFormat="1" applyFont="1" applyFill="1" applyBorder="1" applyAlignment="1" applyProtection="1">
      <alignment horizontal="right" vertical="center" wrapText="1" indent="1"/>
      <protection hidden="1"/>
    </xf>
    <xf numFmtId="1" fontId="9" fillId="0" borderId="54" xfId="0" applyNumberFormat="1" applyFont="1" applyFill="1" applyBorder="1" applyAlignment="1" applyProtection="1">
      <alignment horizontal="right" vertical="center" wrapText="1" indent="1"/>
      <protection hidden="1"/>
    </xf>
    <xf numFmtId="1" fontId="9" fillId="0" borderId="52" xfId="0" applyNumberFormat="1" applyFont="1" applyFill="1" applyBorder="1" applyAlignment="1" applyProtection="1">
      <alignment horizontal="right" vertical="center" wrapText="1" indent="1"/>
      <protection hidden="1"/>
    </xf>
    <xf numFmtId="1" fontId="9" fillId="51" borderId="55" xfId="0" applyNumberFormat="1" applyFont="1" applyFill="1" applyBorder="1" applyAlignment="1" applyProtection="1">
      <alignment horizontal="right" vertical="center" wrapText="1" indent="1"/>
      <protection hidden="1"/>
    </xf>
    <xf numFmtId="1" fontId="9" fillId="42" borderId="54" xfId="0" applyNumberFormat="1" applyFont="1" applyFill="1" applyBorder="1" applyAlignment="1" applyProtection="1">
      <alignment horizontal="right" vertical="center" wrapText="1" indent="1"/>
      <protection hidden="1"/>
    </xf>
    <xf numFmtId="1" fontId="9" fillId="36" borderId="52" xfId="0" applyNumberFormat="1" applyFont="1" applyFill="1" applyBorder="1" applyAlignment="1" applyProtection="1">
      <alignment horizontal="right" vertical="center" wrapText="1" indent="1"/>
      <protection hidden="1"/>
    </xf>
    <xf numFmtId="1" fontId="9" fillId="42" borderId="52" xfId="0" applyNumberFormat="1" applyFont="1" applyFill="1" applyBorder="1" applyAlignment="1" applyProtection="1">
      <alignment horizontal="right" vertical="center" wrapText="1" indent="1"/>
      <protection hidden="1"/>
    </xf>
    <xf numFmtId="0" fontId="50" fillId="34" borderId="0" xfId="0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2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0"/>
        </patternFill>
      </fill>
    </dxf>
    <dxf>
      <fill>
        <patternFill>
          <bgColor indexed="43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0"/>
        </patternFill>
      </fill>
    </dxf>
    <dxf>
      <fill>
        <patternFill>
          <bgColor indexed="43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0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5362575</xdr:colOff>
      <xdr:row>0</xdr:row>
      <xdr:rowOff>66675</xdr:rowOff>
    </xdr:from>
    <xdr:to>
      <xdr:col>5</xdr:col>
      <xdr:colOff>6457950</xdr:colOff>
      <xdr:row>2</xdr:row>
      <xdr:rowOff>123825</xdr:rowOff>
    </xdr:to>
    <xdr:pic>
      <xdr:nvPicPr>
        <xdr:cNvPr id="1" name="Picture 1" descr="opawilli2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409575</xdr:colOff>
      <xdr:row>0</xdr:row>
      <xdr:rowOff>28575</xdr:rowOff>
    </xdr:from>
    <xdr:to>
      <xdr:col>22</xdr:col>
      <xdr:colOff>476250</xdr:colOff>
      <xdr:row>2</xdr:row>
      <xdr:rowOff>47625</xdr:rowOff>
    </xdr:to>
    <xdr:pic>
      <xdr:nvPicPr>
        <xdr:cNvPr id="1" name="Picture 1" descr="opawilli2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85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0</xdr:row>
      <xdr:rowOff>0</xdr:rowOff>
    </xdr:from>
    <xdr:to>
      <xdr:col>4</xdr:col>
      <xdr:colOff>581025</xdr:colOff>
      <xdr:row>2</xdr:row>
      <xdr:rowOff>123825</xdr:rowOff>
    </xdr:to>
    <xdr:pic>
      <xdr:nvPicPr>
        <xdr:cNvPr id="1" name="Picture 1" descr="opawilli2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0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1</xdr:row>
      <xdr:rowOff>371475</xdr:rowOff>
    </xdr:from>
    <xdr:to>
      <xdr:col>5</xdr:col>
      <xdr:colOff>390525</xdr:colOff>
      <xdr:row>2</xdr:row>
      <xdr:rowOff>581025</xdr:rowOff>
    </xdr:to>
    <xdr:pic>
      <xdr:nvPicPr>
        <xdr:cNvPr id="1" name="Picture 1" descr="opawilli2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95300"/>
          <a:ext cx="276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0</xdr:row>
      <xdr:rowOff>76200</xdr:rowOff>
    </xdr:from>
    <xdr:to>
      <xdr:col>3</xdr:col>
      <xdr:colOff>1152525</xdr:colOff>
      <xdr:row>2</xdr:row>
      <xdr:rowOff>152400</xdr:rowOff>
    </xdr:to>
    <xdr:pic>
      <xdr:nvPicPr>
        <xdr:cNvPr id="1" name="Picture 1" descr="opawilli2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6200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104775</xdr:rowOff>
    </xdr:from>
    <xdr:to>
      <xdr:col>1</xdr:col>
      <xdr:colOff>1143000</xdr:colOff>
      <xdr:row>0</xdr:row>
      <xdr:rowOff>485775</xdr:rowOff>
    </xdr:to>
    <xdr:pic>
      <xdr:nvPicPr>
        <xdr:cNvPr id="1" name="Picture 1" descr="opawilli2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923925</xdr:colOff>
      <xdr:row>1</xdr:row>
      <xdr:rowOff>142875</xdr:rowOff>
    </xdr:from>
    <xdr:to>
      <xdr:col>10</xdr:col>
      <xdr:colOff>2019300</xdr:colOff>
      <xdr:row>1</xdr:row>
      <xdr:rowOff>523875</xdr:rowOff>
    </xdr:to>
    <xdr:pic>
      <xdr:nvPicPr>
        <xdr:cNvPr id="1" name="Picture 1" descr="opawilli2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304800"/>
          <a:ext cx="1095375" cy="381000"/>
        </a:xfrm>
        <a:prstGeom prst="rect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ulferien.org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2:G55"/>
  <sheetViews>
    <sheetView showGridLines="0" showRowColHeaders="0" showZeros="0" showOutlineSymbols="0" zoomScale="90" zoomScaleNormal="90" zoomScalePageLayoutView="0" workbookViewId="0" topLeftCell="A1">
      <selection activeCell="B3" sqref="B3"/>
    </sheetView>
  </sheetViews>
  <sheetFormatPr defaultColWidth="11.421875" defaultRowHeight="12.75" customHeight="1"/>
  <cols>
    <col min="1" max="1" width="1.421875" style="15" customWidth="1"/>
    <col min="2" max="2" width="19.7109375" style="15" customWidth="1"/>
    <col min="3" max="3" width="1.57421875" style="15" customWidth="1"/>
    <col min="4" max="4" width="18.57421875" style="15" customWidth="1"/>
    <col min="5" max="5" width="2.28125" style="15" customWidth="1"/>
    <col min="6" max="6" width="103.28125" style="15" customWidth="1"/>
    <col min="7" max="16384" width="11.421875" style="15" customWidth="1"/>
  </cols>
  <sheetData>
    <row r="2" spans="2:6" ht="12.75" customHeight="1">
      <c r="B2" s="313" t="s">
        <v>203</v>
      </c>
      <c r="C2" s="16"/>
      <c r="D2" s="16"/>
      <c r="E2" s="16"/>
      <c r="F2" s="16"/>
    </row>
    <row r="3" spans="2:6" s="203" customFormat="1" ht="12.75" customHeight="1">
      <c r="B3" s="202"/>
      <c r="C3" s="202"/>
      <c r="D3" s="202"/>
      <c r="E3" s="202"/>
      <c r="F3" s="202"/>
    </row>
    <row r="4" spans="2:6" ht="12.75" customHeight="1">
      <c r="B4" s="18" t="s">
        <v>97</v>
      </c>
      <c r="C4" s="17"/>
      <c r="D4" s="25" t="s">
        <v>98</v>
      </c>
      <c r="E4" s="17"/>
      <c r="F4" s="17"/>
    </row>
    <row r="5" spans="2:6" ht="12.75" customHeight="1">
      <c r="B5" s="67"/>
      <c r="C5" s="17"/>
      <c r="D5" s="16" t="s">
        <v>126</v>
      </c>
      <c r="E5" s="17"/>
      <c r="F5" s="17" t="s">
        <v>132</v>
      </c>
    </row>
    <row r="6" spans="2:6" ht="12.75" customHeight="1">
      <c r="B6" s="67"/>
      <c r="C6" s="17"/>
      <c r="D6" s="19"/>
      <c r="E6" s="17"/>
      <c r="F6" s="17" t="s">
        <v>195</v>
      </c>
    </row>
    <row r="7" spans="2:6" ht="12.75" customHeight="1">
      <c r="B7" s="67"/>
      <c r="C7" s="17"/>
      <c r="D7" s="19"/>
      <c r="E7" s="17"/>
      <c r="F7" s="17" t="s">
        <v>196</v>
      </c>
    </row>
    <row r="8" spans="3:6" ht="12.75" customHeight="1">
      <c r="C8" s="17"/>
      <c r="D8" s="19" t="s">
        <v>65</v>
      </c>
      <c r="E8" s="17"/>
      <c r="F8" s="17" t="s">
        <v>99</v>
      </c>
    </row>
    <row r="9" spans="2:6" ht="12.75" customHeight="1">
      <c r="B9" s="17"/>
      <c r="C9" s="17"/>
      <c r="D9" s="19" t="s">
        <v>66</v>
      </c>
      <c r="E9" s="17"/>
      <c r="F9" s="17" t="s">
        <v>100</v>
      </c>
    </row>
    <row r="10" spans="2:6" ht="12.75" customHeight="1">
      <c r="B10" s="17"/>
      <c r="C10" s="17"/>
      <c r="D10" s="19"/>
      <c r="E10" s="17"/>
      <c r="F10" s="17" t="s">
        <v>105</v>
      </c>
    </row>
    <row r="11" spans="2:6" ht="12.75" customHeight="1">
      <c r="B11" s="17"/>
      <c r="C11" s="17"/>
      <c r="D11" s="19"/>
      <c r="E11" s="17"/>
      <c r="F11" s="17" t="s">
        <v>106</v>
      </c>
    </row>
    <row r="12" spans="2:6" ht="12.75" customHeight="1">
      <c r="B12" s="17"/>
      <c r="C12" s="17"/>
      <c r="D12" s="19"/>
      <c r="E12" s="17"/>
      <c r="F12" s="17" t="s">
        <v>107</v>
      </c>
    </row>
    <row r="13" spans="2:6" ht="12.75" customHeight="1">
      <c r="B13" s="17"/>
      <c r="C13" s="17"/>
      <c r="D13" s="19"/>
      <c r="E13" s="17"/>
      <c r="F13" s="20" t="s">
        <v>108</v>
      </c>
    </row>
    <row r="14" spans="2:6" ht="12.75" customHeight="1">
      <c r="B14" s="17"/>
      <c r="C14" s="17"/>
      <c r="D14" s="19"/>
      <c r="E14" s="17"/>
      <c r="F14" s="263" t="s">
        <v>176</v>
      </c>
    </row>
    <row r="15" spans="2:6" ht="12.75" customHeight="1">
      <c r="B15" s="17"/>
      <c r="C15" s="17"/>
      <c r="D15" s="19"/>
      <c r="E15" s="17"/>
      <c r="F15" s="21" t="s">
        <v>175</v>
      </c>
    </row>
    <row r="16" spans="2:6" ht="12.75" customHeight="1">
      <c r="B16" s="17"/>
      <c r="C16" s="17"/>
      <c r="D16" s="273" t="s">
        <v>162</v>
      </c>
      <c r="E16" s="17"/>
      <c r="F16" s="21" t="s">
        <v>197</v>
      </c>
    </row>
    <row r="17" spans="2:6" ht="12.75" customHeight="1">
      <c r="B17" s="17"/>
      <c r="C17" s="17"/>
      <c r="D17" s="272" t="s">
        <v>152</v>
      </c>
      <c r="E17" s="17"/>
      <c r="F17" s="21" t="s">
        <v>119</v>
      </c>
    </row>
    <row r="18" spans="2:7" s="203" customFormat="1" ht="12.75" customHeight="1">
      <c r="B18" s="17"/>
      <c r="C18" s="17"/>
      <c r="D18" s="19"/>
      <c r="E18" s="17"/>
      <c r="F18" s="21" t="s">
        <v>109</v>
      </c>
      <c r="G18" s="15"/>
    </row>
    <row r="19" spans="2:7" ht="12.75" customHeight="1">
      <c r="B19" s="17"/>
      <c r="C19" s="17"/>
      <c r="D19" s="19"/>
      <c r="E19" s="17"/>
      <c r="F19" s="21" t="s">
        <v>192</v>
      </c>
      <c r="G19" s="203"/>
    </row>
    <row r="20" spans="2:6" ht="12.75" customHeight="1">
      <c r="B20" s="202"/>
      <c r="C20" s="202"/>
      <c r="D20" s="202"/>
      <c r="E20" s="202"/>
      <c r="F20" s="202"/>
    </row>
    <row r="21" spans="2:6" ht="12.75" customHeight="1">
      <c r="B21" s="22" t="s">
        <v>101</v>
      </c>
      <c r="C21" s="17"/>
      <c r="D21" s="25" t="s">
        <v>110</v>
      </c>
      <c r="E21" s="17"/>
      <c r="F21" s="17"/>
    </row>
    <row r="22" spans="2:6" ht="12.75" customHeight="1">
      <c r="B22" s="17"/>
      <c r="C22" s="17"/>
      <c r="D22" s="68" t="s">
        <v>127</v>
      </c>
      <c r="E22" s="270"/>
      <c r="F22" s="17" t="s">
        <v>113</v>
      </c>
    </row>
    <row r="23" spans="4:6" ht="12.75" customHeight="1">
      <c r="D23" s="68" t="s">
        <v>128</v>
      </c>
      <c r="E23" s="270"/>
      <c r="F23" s="17" t="s">
        <v>114</v>
      </c>
    </row>
    <row r="24" spans="4:6" ht="12.75" customHeight="1">
      <c r="D24" s="68" t="s">
        <v>28</v>
      </c>
      <c r="E24" s="270"/>
      <c r="F24" s="17" t="s">
        <v>149</v>
      </c>
    </row>
    <row r="25" spans="4:6" ht="12.75" customHeight="1">
      <c r="D25" s="68" t="s">
        <v>161</v>
      </c>
      <c r="E25" s="270"/>
      <c r="F25" s="17" t="s">
        <v>148</v>
      </c>
    </row>
    <row r="26" spans="4:7" ht="12.75" customHeight="1">
      <c r="D26" s="68" t="s">
        <v>183</v>
      </c>
      <c r="E26" s="270"/>
      <c r="F26" s="17" t="s">
        <v>184</v>
      </c>
      <c r="G26" s="203"/>
    </row>
    <row r="27" spans="4:7" ht="12.75" customHeight="1">
      <c r="D27" s="68" t="s">
        <v>185</v>
      </c>
      <c r="E27" s="270"/>
      <c r="F27" s="17" t="s">
        <v>186</v>
      </c>
      <c r="G27" s="203"/>
    </row>
    <row r="28" spans="4:7" ht="12.75" customHeight="1">
      <c r="D28" s="68" t="s">
        <v>187</v>
      </c>
      <c r="E28" s="270"/>
      <c r="F28" s="17" t="s">
        <v>79</v>
      </c>
      <c r="G28" s="203"/>
    </row>
    <row r="29" spans="4:6" ht="12.75" customHeight="1">
      <c r="D29" s="68" t="s">
        <v>96</v>
      </c>
      <c r="E29" s="271"/>
      <c r="F29" s="17" t="s">
        <v>115</v>
      </c>
    </row>
    <row r="30" spans="1:7" s="203" customFormat="1" ht="12.75" customHeight="1">
      <c r="A30" s="15"/>
      <c r="B30" s="15"/>
      <c r="C30" s="15"/>
      <c r="D30" s="68" t="s">
        <v>129</v>
      </c>
      <c r="E30" s="271"/>
      <c r="F30" s="17" t="s">
        <v>130</v>
      </c>
      <c r="G30" s="15"/>
    </row>
    <row r="31" spans="4:7" ht="12.75" customHeight="1">
      <c r="D31" s="68" t="s">
        <v>131</v>
      </c>
      <c r="E31" s="271"/>
      <c r="F31" s="17" t="s">
        <v>174</v>
      </c>
      <c r="G31" s="203"/>
    </row>
    <row r="32" spans="2:7" s="203" customFormat="1" ht="12.75" customHeight="1">
      <c r="B32" s="15"/>
      <c r="C32" s="15"/>
      <c r="D32" s="68" t="s">
        <v>169</v>
      </c>
      <c r="E32" s="271"/>
      <c r="F32" s="17" t="s">
        <v>173</v>
      </c>
      <c r="G32" s="15"/>
    </row>
    <row r="33" spans="4:7" ht="12.75" customHeight="1">
      <c r="D33" s="68" t="s">
        <v>111</v>
      </c>
      <c r="E33" s="271"/>
      <c r="F33" s="17" t="s">
        <v>112</v>
      </c>
      <c r="G33" s="203"/>
    </row>
    <row r="34" spans="4:7" ht="12.75" customHeight="1">
      <c r="D34" s="68" t="s">
        <v>188</v>
      </c>
      <c r="E34" s="271"/>
      <c r="F34" s="17" t="s">
        <v>189</v>
      </c>
      <c r="G34" s="203"/>
    </row>
    <row r="35" spans="4:7" ht="12.75" customHeight="1">
      <c r="D35" s="68"/>
      <c r="F35" s="17"/>
      <c r="G35" s="203"/>
    </row>
    <row r="36" spans="2:7" s="203" customFormat="1" ht="12.75" customHeight="1">
      <c r="B36" s="15"/>
      <c r="C36" s="15"/>
      <c r="D36" s="21" t="s">
        <v>168</v>
      </c>
      <c r="E36" s="15"/>
      <c r="F36" s="17"/>
      <c r="G36" s="15"/>
    </row>
    <row r="37" spans="4:7" ht="12.75" customHeight="1">
      <c r="D37" s="21" t="s">
        <v>177</v>
      </c>
      <c r="F37" s="17"/>
      <c r="G37" s="203"/>
    </row>
    <row r="38" spans="1:6" ht="12.75" customHeight="1">
      <c r="A38" s="203"/>
      <c r="D38" s="21" t="s">
        <v>178</v>
      </c>
      <c r="F38" s="17"/>
    </row>
    <row r="39" spans="2:6" ht="12.75" customHeight="1">
      <c r="B39" s="203"/>
      <c r="C39" s="203"/>
      <c r="D39" s="202"/>
      <c r="E39" s="203"/>
      <c r="F39" s="202"/>
    </row>
    <row r="40" spans="2:6" ht="12.75" customHeight="1">
      <c r="B40" s="23" t="s">
        <v>102</v>
      </c>
      <c r="C40" s="17"/>
      <c r="D40" s="25" t="s">
        <v>179</v>
      </c>
      <c r="E40" s="17"/>
      <c r="F40" s="17"/>
    </row>
    <row r="41" spans="2:6" ht="12.75" customHeight="1">
      <c r="B41" s="204"/>
      <c r="C41" s="202"/>
      <c r="D41" s="205"/>
      <c r="E41" s="202"/>
      <c r="F41" s="202"/>
    </row>
    <row r="42" spans="1:7" s="203" customFormat="1" ht="12.75" customHeight="1">
      <c r="A42" s="15"/>
      <c r="B42" s="28" t="s">
        <v>116</v>
      </c>
      <c r="C42" s="17"/>
      <c r="D42" s="25" t="s">
        <v>150</v>
      </c>
      <c r="E42" s="17"/>
      <c r="F42" s="17"/>
      <c r="G42" s="15"/>
    </row>
    <row r="43" spans="2:7" ht="12.75" customHeight="1">
      <c r="B43" s="202"/>
      <c r="C43" s="202"/>
      <c r="D43" s="202"/>
      <c r="E43" s="202"/>
      <c r="F43" s="202"/>
      <c r="G43" s="203"/>
    </row>
    <row r="44" spans="1:7" s="69" customFormat="1" ht="12.75" customHeight="1">
      <c r="A44" s="203"/>
      <c r="B44" s="24" t="s">
        <v>103</v>
      </c>
      <c r="C44" s="17"/>
      <c r="D44" s="25" t="s">
        <v>133</v>
      </c>
      <c r="E44" s="17"/>
      <c r="F44" s="17"/>
      <c r="G44" s="15"/>
    </row>
    <row r="45" spans="2:7" ht="12.75" customHeight="1">
      <c r="B45" s="26"/>
      <c r="C45" s="17"/>
      <c r="D45" s="21" t="s">
        <v>193</v>
      </c>
      <c r="E45" s="17"/>
      <c r="F45" s="17"/>
      <c r="G45" s="69"/>
    </row>
    <row r="46" spans="1:6" ht="12.75" customHeight="1">
      <c r="A46" s="69"/>
      <c r="B46" s="26"/>
      <c r="C46" s="17"/>
      <c r="D46" s="17" t="s">
        <v>139</v>
      </c>
      <c r="E46" s="17"/>
      <c r="F46" s="17"/>
    </row>
    <row r="47" spans="2:6" ht="12.75" customHeight="1">
      <c r="B47" s="26"/>
      <c r="C47" s="17"/>
      <c r="D47" s="17" t="s">
        <v>194</v>
      </c>
      <c r="E47" s="17"/>
      <c r="F47" s="17"/>
    </row>
    <row r="48" spans="2:6" ht="12.75" customHeight="1">
      <c r="B48" s="26"/>
      <c r="C48" s="17"/>
      <c r="D48" s="17" t="s">
        <v>155</v>
      </c>
      <c r="E48" s="17"/>
      <c r="F48" s="17"/>
    </row>
    <row r="49" spans="2:6" ht="12.75" customHeight="1">
      <c r="B49" s="26"/>
      <c r="C49" s="17"/>
      <c r="D49" s="17" t="s">
        <v>190</v>
      </c>
      <c r="E49" s="17"/>
      <c r="F49" s="17"/>
    </row>
    <row r="50" spans="2:6" ht="12.75" customHeight="1">
      <c r="B50" s="26"/>
      <c r="C50" s="17"/>
      <c r="D50" s="17" t="s">
        <v>191</v>
      </c>
      <c r="E50" s="17"/>
      <c r="F50" s="17"/>
    </row>
    <row r="51" spans="2:6" ht="12.75" customHeight="1">
      <c r="B51" s="202"/>
      <c r="C51" s="202"/>
      <c r="D51" s="202"/>
      <c r="E51" s="202"/>
      <c r="F51" s="202"/>
    </row>
    <row r="52" spans="2:6" ht="12.75" customHeight="1">
      <c r="B52" s="24" t="s">
        <v>104</v>
      </c>
      <c r="C52" s="17"/>
      <c r="D52" s="71" t="s">
        <v>134</v>
      </c>
      <c r="E52" s="17"/>
      <c r="F52" s="17"/>
    </row>
    <row r="53" spans="2:6" ht="12.75" customHeight="1">
      <c r="B53" s="26"/>
      <c r="C53" s="70"/>
      <c r="D53" s="17" t="s">
        <v>135</v>
      </c>
      <c r="E53" s="70"/>
      <c r="F53" s="70"/>
    </row>
    <row r="54" spans="2:6" ht="12.75" customHeight="1">
      <c r="B54" s="17"/>
      <c r="C54" s="17"/>
      <c r="D54" s="17" t="s">
        <v>151</v>
      </c>
      <c r="E54" s="17"/>
      <c r="F54" s="17"/>
    </row>
    <row r="55" spans="2:6" ht="12.75" customHeight="1">
      <c r="B55" s="17"/>
      <c r="C55" s="17"/>
      <c r="D55" s="17" t="s">
        <v>159</v>
      </c>
      <c r="E55" s="17"/>
      <c r="F55" s="17"/>
    </row>
  </sheetData>
  <sheetProtection password="8205" sheet="1" objects="1" scenarios="1" selectLockedCells="1" selectUnlockedCells="1"/>
  <printOptions/>
  <pageMargins left="0.17" right="0.22" top="0.28" bottom="0.48" header="0.17" footer="0.28"/>
  <pageSetup horizontalDpi="600" verticalDpi="600" orientation="landscape" paperSize="9" r:id="rId2"/>
  <headerFooter alignWithMargins="0">
    <oddFooter>&amp;L&amp;8www.opawilli.de - &amp;F - Ausdruck vom &amp;D - &amp;T&amp;RSeite: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B2:W36"/>
  <sheetViews>
    <sheetView showGridLines="0" showRowColHeaders="0" showZeros="0" tabSelected="1" showOutlineSymbols="0" zoomScale="90" zoomScaleNormal="90" zoomScalePageLayoutView="0" workbookViewId="0" topLeftCell="A1">
      <pane xSplit="5" ySplit="6" topLeftCell="F7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7" sqref="B7"/>
    </sheetView>
  </sheetViews>
  <sheetFormatPr defaultColWidth="11.421875" defaultRowHeight="12.75"/>
  <cols>
    <col min="1" max="1" width="0.9921875" style="138" customWidth="1"/>
    <col min="2" max="2" width="18.7109375" style="133" customWidth="1"/>
    <col min="3" max="3" width="16.421875" style="133" customWidth="1"/>
    <col min="4" max="4" width="12.7109375" style="133" bestFit="1" customWidth="1"/>
    <col min="5" max="5" width="14.8515625" style="133" customWidth="1"/>
    <col min="6" max="6" width="5.7109375" style="133" customWidth="1"/>
    <col min="7" max="13" width="3.28125" style="133" customWidth="1"/>
    <col min="14" max="14" width="7.7109375" style="134" customWidth="1"/>
    <col min="15" max="15" width="7.7109375" style="136" customWidth="1"/>
    <col min="16" max="20" width="7.7109375" style="134" customWidth="1"/>
    <col min="21" max="21" width="7.7109375" style="135" customWidth="1"/>
    <col min="22" max="22" width="7.7109375" style="134" customWidth="1"/>
    <col min="23" max="25" width="7.7109375" style="136" customWidth="1"/>
    <col min="26" max="26" width="5.7109375" style="136" customWidth="1"/>
    <col min="27" max="38" width="5.7109375" style="137" customWidth="1"/>
    <col min="39" max="16384" width="11.421875" style="138" customWidth="1"/>
  </cols>
  <sheetData>
    <row r="1" ht="12.75"/>
    <row r="2" spans="2:4" ht="15.75">
      <c r="B2" s="131" t="s">
        <v>120</v>
      </c>
      <c r="C2" s="120">
        <v>2016</v>
      </c>
      <c r="D2" s="132">
        <f>IF(C2="","Bitte das Kalenderjahr eingeben!","")</f>
      </c>
    </row>
    <row r="3" ht="12.75"/>
    <row r="4" spans="2:23" s="144" customFormat="1" ht="15" customHeight="1">
      <c r="B4" s="139" t="s">
        <v>65</v>
      </c>
      <c r="C4" s="140"/>
      <c r="D4" s="140"/>
      <c r="E4" s="141"/>
      <c r="F4" s="140" t="s">
        <v>66</v>
      </c>
      <c r="G4" s="140"/>
      <c r="H4" s="140"/>
      <c r="I4" s="140"/>
      <c r="J4" s="140"/>
      <c r="K4" s="140"/>
      <c r="L4" s="140"/>
      <c r="M4" s="141"/>
      <c r="N4" s="255" t="s">
        <v>162</v>
      </c>
      <c r="O4" s="142"/>
      <c r="P4" s="143"/>
      <c r="Q4" s="257" t="s">
        <v>152</v>
      </c>
      <c r="R4" s="142"/>
      <c r="S4" s="142"/>
      <c r="T4" s="142"/>
      <c r="U4" s="142"/>
      <c r="V4" s="142"/>
      <c r="W4" s="143"/>
    </row>
    <row r="5" spans="2:23" s="149" customFormat="1" ht="118.5" customHeight="1">
      <c r="B5" s="145" t="s">
        <v>67</v>
      </c>
      <c r="C5" s="145" t="s">
        <v>68</v>
      </c>
      <c r="D5" s="145" t="s">
        <v>69</v>
      </c>
      <c r="E5" s="146" t="s">
        <v>70</v>
      </c>
      <c r="F5" s="274" t="s">
        <v>71</v>
      </c>
      <c r="G5" s="147" t="s">
        <v>72</v>
      </c>
      <c r="H5" s="147" t="s">
        <v>73</v>
      </c>
      <c r="I5" s="147" t="s">
        <v>74</v>
      </c>
      <c r="J5" s="147" t="s">
        <v>75</v>
      </c>
      <c r="K5" s="147" t="s">
        <v>76</v>
      </c>
      <c r="L5" s="147" t="s">
        <v>77</v>
      </c>
      <c r="M5" s="148" t="s">
        <v>78</v>
      </c>
      <c r="N5" s="275" t="s">
        <v>172</v>
      </c>
      <c r="O5" s="276" t="s">
        <v>171</v>
      </c>
      <c r="P5" s="277" t="s">
        <v>170</v>
      </c>
      <c r="Q5" s="259" t="str">
        <f>CONCATENATE("Resturlaub ",C2-1)</f>
        <v>Resturlaub 2015</v>
      </c>
      <c r="R5" s="260" t="str">
        <f>CONCATENATE("Urlaub ",C2)</f>
        <v>Urlaub 2016</v>
      </c>
      <c r="S5" s="260" t="s">
        <v>118</v>
      </c>
      <c r="T5" s="258" t="s">
        <v>79</v>
      </c>
      <c r="U5" s="261" t="s">
        <v>80</v>
      </c>
      <c r="V5" s="278" t="s">
        <v>81</v>
      </c>
      <c r="W5" s="279" t="s">
        <v>82</v>
      </c>
    </row>
    <row r="6" spans="2:23" s="149" customFormat="1" ht="6" customHeight="1">
      <c r="B6" s="150"/>
      <c r="C6" s="150"/>
      <c r="D6" s="150"/>
      <c r="E6" s="151"/>
      <c r="F6" s="152"/>
      <c r="G6" s="153"/>
      <c r="H6" s="153"/>
      <c r="I6" s="153"/>
      <c r="J6" s="153"/>
      <c r="K6" s="153"/>
      <c r="L6" s="153"/>
      <c r="M6" s="154"/>
      <c r="N6" s="280"/>
      <c r="O6" s="281"/>
      <c r="P6" s="282"/>
      <c r="Q6" s="155"/>
      <c r="R6" s="156"/>
      <c r="S6" s="156"/>
      <c r="T6" s="157"/>
      <c r="U6" s="158"/>
      <c r="V6" s="156"/>
      <c r="W6" s="159"/>
    </row>
    <row r="7" spans="2:23" s="163" customFormat="1" ht="18" customHeight="1">
      <c r="B7" s="10"/>
      <c r="C7" s="10"/>
      <c r="D7" s="11"/>
      <c r="E7" s="12"/>
      <c r="F7" s="170"/>
      <c r="G7" s="13"/>
      <c r="H7" s="13"/>
      <c r="I7" s="13"/>
      <c r="J7" s="13"/>
      <c r="K7" s="13"/>
      <c r="L7" s="13"/>
      <c r="M7" s="14"/>
      <c r="N7" s="252"/>
      <c r="O7" s="161">
        <f>COUNTIF(Plan!F15:GE15,"f")+(COUNTIF(Plan!F15:GE15,"f2")/2)+COUNTIF(Plan!F58:GG58,"f")+(COUNTIF(Plan!F58:GG58,"f2")/2)</f>
        <v>0</v>
      </c>
      <c r="P7" s="254">
        <f>IF(N7="",IF(O7&lt;&gt;0,N7-O7,""),N7-O7)</f>
      </c>
      <c r="Q7" s="129"/>
      <c r="R7" s="129"/>
      <c r="S7" s="166"/>
      <c r="T7" s="167"/>
      <c r="U7" s="160">
        <f>SUM(Q7:T7)</f>
        <v>0</v>
      </c>
      <c r="V7" s="161">
        <f>COUNTIF(Plan!F15:GE15,"u")+(COUNTIF(Plan!F15:GE15,"u2")/2)+COUNTIF(Plan!F58:GG58,"u")+(COUNTIF(Plan!F58:GG58,"u2")/2)</f>
        <v>0</v>
      </c>
      <c r="W7" s="162">
        <f>U7-V7</f>
        <v>0</v>
      </c>
    </row>
    <row r="8" spans="2:23" s="163" customFormat="1" ht="18" customHeight="1">
      <c r="B8" s="62"/>
      <c r="C8" s="62"/>
      <c r="D8" s="63"/>
      <c r="E8" s="64"/>
      <c r="F8" s="171"/>
      <c r="G8" s="65"/>
      <c r="H8" s="65"/>
      <c r="I8" s="65"/>
      <c r="J8" s="65"/>
      <c r="K8" s="65"/>
      <c r="L8" s="65"/>
      <c r="M8" s="66"/>
      <c r="N8" s="253"/>
      <c r="O8" s="256">
        <f>COUNTIF(Plan!F16:GE16,"f")+(COUNTIF(Plan!F16:GE16,"f2")/2)+COUNTIF(Plan!F59:GG59,"f")+(COUNTIF(Plan!F59:GG59,"f2")/2)</f>
        <v>0</v>
      </c>
      <c r="P8" s="262">
        <f>IF(N8="",IF(O8&lt;&gt;0,N8-O8,""),N8-O8)</f>
      </c>
      <c r="Q8" s="130"/>
      <c r="R8" s="130"/>
      <c r="S8" s="168"/>
      <c r="T8" s="169"/>
      <c r="U8" s="247">
        <f aca="true" t="shared" si="0" ref="U8:U17">SUM(Q8:T8)</f>
        <v>0</v>
      </c>
      <c r="V8" s="256">
        <f>COUNTIF(Plan!F16:GE16,"u")+(COUNTIF(Plan!F16:GE16,"u2")/2)+COUNTIF(Plan!F59:GG59,"u")+(COUNTIF(Plan!F59:GG59,"u2")/2)</f>
        <v>0</v>
      </c>
      <c r="W8" s="165">
        <f>U8-V8</f>
        <v>0</v>
      </c>
    </row>
    <row r="9" spans="2:23" s="163" customFormat="1" ht="18" customHeight="1">
      <c r="B9" s="10"/>
      <c r="C9" s="10"/>
      <c r="D9" s="11"/>
      <c r="E9" s="12"/>
      <c r="F9" s="170"/>
      <c r="G9" s="13"/>
      <c r="H9" s="13"/>
      <c r="I9" s="13"/>
      <c r="J9" s="13"/>
      <c r="K9" s="13"/>
      <c r="L9" s="13"/>
      <c r="M9" s="14"/>
      <c r="N9" s="252"/>
      <c r="O9" s="161">
        <f>COUNTIF(Plan!F17:GE17,"f")+(COUNTIF(Plan!F17:GE17,"f2")/2)+COUNTIF(Plan!F60:GG60,"f")+(COUNTIF(Plan!F60:GG60,"f2")/2)</f>
        <v>0</v>
      </c>
      <c r="P9" s="254">
        <f aca="true" t="shared" si="1" ref="P9:P17">IF(N9="",IF(O9&lt;&gt;0,N9-O9,""),N9-O9)</f>
      </c>
      <c r="Q9" s="129"/>
      <c r="R9" s="129"/>
      <c r="S9" s="166"/>
      <c r="T9" s="167"/>
      <c r="U9" s="160">
        <f t="shared" si="0"/>
        <v>0</v>
      </c>
      <c r="V9" s="161">
        <f>COUNTIF(Plan!F17:GE17,"u")+(COUNTIF(Plan!F17:GE17,"u2")/2)+COUNTIF(Plan!F60:GG60,"u")+(COUNTIF(Plan!F60:GG60,"u2")/2)</f>
        <v>0</v>
      </c>
      <c r="W9" s="162">
        <f aca="true" t="shared" si="2" ref="W9:W17">U9-V9</f>
        <v>0</v>
      </c>
    </row>
    <row r="10" spans="2:23" s="163" customFormat="1" ht="18" customHeight="1">
      <c r="B10" s="62"/>
      <c r="C10" s="62"/>
      <c r="D10" s="63"/>
      <c r="E10" s="64"/>
      <c r="F10" s="171"/>
      <c r="G10" s="65"/>
      <c r="H10" s="65"/>
      <c r="I10" s="65"/>
      <c r="J10" s="65"/>
      <c r="K10" s="65"/>
      <c r="L10" s="65"/>
      <c r="M10" s="66"/>
      <c r="N10" s="253"/>
      <c r="O10" s="256">
        <f>COUNTIF(Plan!F18:GE18,"f")+(COUNTIF(Plan!F18:GE18,"f2")/2)+COUNTIF(Plan!F61:GG61,"f")+(COUNTIF(Plan!F61:GG61,"f2")/2)</f>
        <v>0</v>
      </c>
      <c r="P10" s="262">
        <f t="shared" si="1"/>
      </c>
      <c r="Q10" s="130"/>
      <c r="R10" s="130"/>
      <c r="S10" s="168"/>
      <c r="T10" s="169"/>
      <c r="U10" s="164">
        <f t="shared" si="0"/>
        <v>0</v>
      </c>
      <c r="V10" s="256">
        <f>COUNTIF(Plan!F18:GE18,"u")+(COUNTIF(Plan!F18:GE18,"u2")/2)+COUNTIF(Plan!F61:GG61,"u")+(COUNTIF(Plan!F61:GG61,"u2")/2)</f>
        <v>0</v>
      </c>
      <c r="W10" s="165">
        <f t="shared" si="2"/>
        <v>0</v>
      </c>
    </row>
    <row r="11" spans="2:23" s="163" customFormat="1" ht="18" customHeight="1">
      <c r="B11" s="10"/>
      <c r="C11" s="10"/>
      <c r="D11" s="11"/>
      <c r="E11" s="12"/>
      <c r="F11" s="170"/>
      <c r="G11" s="13"/>
      <c r="H11" s="13"/>
      <c r="I11" s="13"/>
      <c r="J11" s="13"/>
      <c r="K11" s="13"/>
      <c r="L11" s="13"/>
      <c r="M11" s="14"/>
      <c r="N11" s="252"/>
      <c r="O11" s="161">
        <f>COUNTIF(Plan!F19:GE19,"f")+(COUNTIF(Plan!F19:GE19,"f2")/2)+COUNTIF(Plan!F62:GG62,"f")+(COUNTIF(Plan!F62:GG62,"f2")/2)</f>
        <v>0</v>
      </c>
      <c r="P11" s="254">
        <f t="shared" si="1"/>
      </c>
      <c r="Q11" s="129"/>
      <c r="R11" s="129"/>
      <c r="S11" s="166"/>
      <c r="T11" s="167"/>
      <c r="U11" s="160">
        <f t="shared" si="0"/>
        <v>0</v>
      </c>
      <c r="V11" s="161">
        <f>COUNTIF(Plan!F19:GE19,"u")+(COUNTIF(Plan!F19:GE19,"u2")/2)+COUNTIF(Plan!F62:GG62,"u")+(COUNTIF(Plan!F62:GG62,"u2")/2)</f>
        <v>0</v>
      </c>
      <c r="W11" s="162">
        <f t="shared" si="2"/>
        <v>0</v>
      </c>
    </row>
    <row r="12" spans="2:23" s="163" customFormat="1" ht="18" customHeight="1">
      <c r="B12" s="62"/>
      <c r="C12" s="62"/>
      <c r="D12" s="63"/>
      <c r="E12" s="64"/>
      <c r="F12" s="171"/>
      <c r="G12" s="65"/>
      <c r="H12" s="65"/>
      <c r="I12" s="65"/>
      <c r="J12" s="65"/>
      <c r="K12" s="65"/>
      <c r="L12" s="65"/>
      <c r="M12" s="66"/>
      <c r="N12" s="253"/>
      <c r="O12" s="256">
        <f>COUNTIF(Plan!F20:GE20,"f")+(COUNTIF(Plan!F20:GE20,"f2")/2)+COUNTIF(Plan!F63:GG63,"f")+(COUNTIF(Plan!F63:GG63,"f2")/2)</f>
        <v>0</v>
      </c>
      <c r="P12" s="262">
        <f t="shared" si="1"/>
      </c>
      <c r="Q12" s="130"/>
      <c r="R12" s="130"/>
      <c r="S12" s="168"/>
      <c r="T12" s="169"/>
      <c r="U12" s="164">
        <f t="shared" si="0"/>
        <v>0</v>
      </c>
      <c r="V12" s="256">
        <f>COUNTIF(Plan!F20:GE20,"u")+(COUNTIF(Plan!F20:GE20,"u2")/2)+COUNTIF(Plan!F63:GG63,"u")+(COUNTIF(Plan!F63:GG63,"u2")/2)</f>
        <v>0</v>
      </c>
      <c r="W12" s="165">
        <f t="shared" si="2"/>
        <v>0</v>
      </c>
    </row>
    <row r="13" spans="2:23" s="163" customFormat="1" ht="18" customHeight="1">
      <c r="B13" s="10"/>
      <c r="C13" s="10"/>
      <c r="D13" s="11"/>
      <c r="E13" s="12"/>
      <c r="F13" s="170"/>
      <c r="G13" s="13"/>
      <c r="H13" s="13"/>
      <c r="I13" s="13"/>
      <c r="J13" s="13"/>
      <c r="K13" s="13"/>
      <c r="L13" s="13"/>
      <c r="M13" s="14"/>
      <c r="N13" s="252"/>
      <c r="O13" s="161">
        <f>COUNTIF(Plan!F21:GE21,"f")+(COUNTIF(Plan!F21:GE21,"f2")/2)+COUNTIF(Plan!F64:GG64,"f")+(COUNTIF(Plan!F64:GG64,"f2")/2)</f>
        <v>0</v>
      </c>
      <c r="P13" s="254">
        <f t="shared" si="1"/>
      </c>
      <c r="Q13" s="129"/>
      <c r="R13" s="129"/>
      <c r="S13" s="166"/>
      <c r="T13" s="167"/>
      <c r="U13" s="160">
        <f t="shared" si="0"/>
        <v>0</v>
      </c>
      <c r="V13" s="161">
        <f>COUNTIF(Plan!F21:GE21,"u")+(COUNTIF(Plan!F21:GE21,"u2")/2)+COUNTIF(Plan!F64:GG64,"u")+(COUNTIF(Plan!F64:GG64,"u2")/2)</f>
        <v>0</v>
      </c>
      <c r="W13" s="162">
        <f t="shared" si="2"/>
        <v>0</v>
      </c>
    </row>
    <row r="14" spans="2:23" s="163" customFormat="1" ht="18" customHeight="1">
      <c r="B14" s="62"/>
      <c r="C14" s="62"/>
      <c r="D14" s="63"/>
      <c r="E14" s="64"/>
      <c r="F14" s="171"/>
      <c r="G14" s="65"/>
      <c r="H14" s="65"/>
      <c r="I14" s="65"/>
      <c r="J14" s="65"/>
      <c r="K14" s="65"/>
      <c r="L14" s="65"/>
      <c r="M14" s="66"/>
      <c r="N14" s="253"/>
      <c r="O14" s="256">
        <f>COUNTIF(Plan!F22:GE22,"f")+(COUNTIF(Plan!F22:GE22,"f2")/2)+COUNTIF(Plan!F65:GG65,"f")+(COUNTIF(Plan!F65:GG65,"f2")/2)</f>
        <v>0</v>
      </c>
      <c r="P14" s="262">
        <f t="shared" si="1"/>
      </c>
      <c r="Q14" s="130"/>
      <c r="R14" s="130"/>
      <c r="S14" s="168"/>
      <c r="T14" s="169"/>
      <c r="U14" s="164">
        <f t="shared" si="0"/>
        <v>0</v>
      </c>
      <c r="V14" s="256">
        <f>COUNTIF(Plan!F22:GE22,"u")+(COUNTIF(Plan!F22:GE22,"u2")/2)+COUNTIF(Plan!F65:GG65,"u")+(COUNTIF(Plan!F65:GG65,"u2")/2)</f>
        <v>0</v>
      </c>
      <c r="W14" s="165">
        <f t="shared" si="2"/>
        <v>0</v>
      </c>
    </row>
    <row r="15" spans="2:23" s="163" customFormat="1" ht="18" customHeight="1">
      <c r="B15" s="10"/>
      <c r="C15" s="10"/>
      <c r="D15" s="11"/>
      <c r="E15" s="12"/>
      <c r="F15" s="170"/>
      <c r="G15" s="13"/>
      <c r="H15" s="13"/>
      <c r="I15" s="13"/>
      <c r="J15" s="13"/>
      <c r="K15" s="13"/>
      <c r="L15" s="13"/>
      <c r="M15" s="14"/>
      <c r="N15" s="252"/>
      <c r="O15" s="161">
        <f>COUNTIF(Plan!F23:GE23,"f")+(COUNTIF(Plan!F23:GE23,"f2")/2)+COUNTIF(Plan!F66:GG66,"f")+(COUNTIF(Plan!F66:GG66,"f2")/2)</f>
        <v>0</v>
      </c>
      <c r="P15" s="254">
        <f t="shared" si="1"/>
      </c>
      <c r="Q15" s="129"/>
      <c r="R15" s="129"/>
      <c r="S15" s="166"/>
      <c r="T15" s="167"/>
      <c r="U15" s="160">
        <f t="shared" si="0"/>
        <v>0</v>
      </c>
      <c r="V15" s="161">
        <f>COUNTIF(Plan!F23:GE23,"u")+(COUNTIF(Plan!F23:GE23,"u2")/2)+COUNTIF(Plan!F66:GG66,"u")+(COUNTIF(Plan!F66:GG66,"u2")/2)</f>
        <v>0</v>
      </c>
      <c r="W15" s="162">
        <f t="shared" si="2"/>
        <v>0</v>
      </c>
    </row>
    <row r="16" spans="2:23" s="163" customFormat="1" ht="18" customHeight="1">
      <c r="B16" s="62"/>
      <c r="C16" s="62"/>
      <c r="D16" s="63"/>
      <c r="E16" s="64"/>
      <c r="F16" s="171"/>
      <c r="G16" s="65"/>
      <c r="H16" s="65"/>
      <c r="I16" s="65"/>
      <c r="J16" s="65"/>
      <c r="K16" s="65"/>
      <c r="L16" s="65"/>
      <c r="M16" s="66"/>
      <c r="N16" s="253"/>
      <c r="O16" s="256">
        <f>COUNTIF(Plan!F24:GE24,"f")+(COUNTIF(Plan!F24:GE24,"f2")/2)+COUNTIF(Plan!F67:GG67,"f")+(COUNTIF(Plan!F67:GG67,"f2")/2)</f>
        <v>0</v>
      </c>
      <c r="P16" s="262">
        <f t="shared" si="1"/>
      </c>
      <c r="Q16" s="130"/>
      <c r="R16" s="130"/>
      <c r="S16" s="168"/>
      <c r="T16" s="169"/>
      <c r="U16" s="164">
        <f t="shared" si="0"/>
        <v>0</v>
      </c>
      <c r="V16" s="256">
        <f>COUNTIF(Plan!F24:GE24,"u")+(COUNTIF(Plan!F24:GE24,"u2")/2)+COUNTIF(Plan!F67:GG67,"u")+(COUNTIF(Plan!F67:GG67,"u2")/2)</f>
        <v>0</v>
      </c>
      <c r="W16" s="165">
        <f t="shared" si="2"/>
        <v>0</v>
      </c>
    </row>
    <row r="17" spans="2:23" s="163" customFormat="1" ht="18" customHeight="1">
      <c r="B17" s="10"/>
      <c r="C17" s="10"/>
      <c r="D17" s="11"/>
      <c r="E17" s="12"/>
      <c r="F17" s="170"/>
      <c r="G17" s="13"/>
      <c r="H17" s="13"/>
      <c r="I17" s="13"/>
      <c r="J17" s="13"/>
      <c r="K17" s="13"/>
      <c r="L17" s="13"/>
      <c r="M17" s="14"/>
      <c r="N17" s="252"/>
      <c r="O17" s="161">
        <f>COUNTIF(Plan!F25:GE25,"f")+(COUNTIF(Plan!F25:GE25,"f2")/2)+COUNTIF(Plan!F68:GG68,"f")+(COUNTIF(Plan!F68:GG68,"f2")/2)</f>
        <v>0</v>
      </c>
      <c r="P17" s="254">
        <f t="shared" si="1"/>
      </c>
      <c r="Q17" s="129"/>
      <c r="R17" s="129"/>
      <c r="S17" s="166"/>
      <c r="T17" s="167"/>
      <c r="U17" s="160">
        <f t="shared" si="0"/>
        <v>0</v>
      </c>
      <c r="V17" s="161">
        <f>COUNTIF(Plan!F25:GE25,"u")+(COUNTIF(Plan!F25:GE25,"u2")/2)+COUNTIF(Plan!F68:GG68,"u")+(COUNTIF(Plan!F68:GG68,"u2")/2)</f>
        <v>0</v>
      </c>
      <c r="W17" s="162">
        <f t="shared" si="2"/>
        <v>0</v>
      </c>
    </row>
    <row r="18" spans="2:23" s="163" customFormat="1" ht="18" customHeight="1">
      <c r="B18" s="62"/>
      <c r="C18" s="62"/>
      <c r="D18" s="63"/>
      <c r="E18" s="64"/>
      <c r="F18" s="171"/>
      <c r="G18" s="65"/>
      <c r="H18" s="65"/>
      <c r="I18" s="65"/>
      <c r="J18" s="65"/>
      <c r="K18" s="65"/>
      <c r="L18" s="65"/>
      <c r="M18" s="66"/>
      <c r="N18" s="253"/>
      <c r="O18" s="256">
        <f>COUNTIF(Plan!F26:GE26,"f")+(COUNTIF(Plan!F26:GE26,"f2")/2)+COUNTIF(Plan!F69:GG69,"f")+(COUNTIF(Plan!F69:GG69,"f2")/2)</f>
        <v>0</v>
      </c>
      <c r="P18" s="262">
        <f>IF(N18="",IF(O18&lt;&gt;0,N18-O18,""),N18-O18)</f>
      </c>
      <c r="Q18" s="130"/>
      <c r="R18" s="130"/>
      <c r="S18" s="168"/>
      <c r="T18" s="169"/>
      <c r="U18" s="247">
        <f aca="true" t="shared" si="3" ref="U18:U36">SUM(Q18:T18)</f>
        <v>0</v>
      </c>
      <c r="V18" s="256">
        <f>COUNTIF(Plan!F26:GE26,"u")+(COUNTIF(Plan!F26:GE26,"u2")/2)+COUNTIF(Plan!F69:GG69,"u")+(COUNTIF(Plan!F69:GG69,"u2")/2)</f>
        <v>0</v>
      </c>
      <c r="W18" s="165">
        <f>U18-V18</f>
        <v>0</v>
      </c>
    </row>
    <row r="19" spans="2:23" s="163" customFormat="1" ht="18" customHeight="1">
      <c r="B19" s="10"/>
      <c r="C19" s="10"/>
      <c r="D19" s="11"/>
      <c r="E19" s="12"/>
      <c r="F19" s="170"/>
      <c r="G19" s="13"/>
      <c r="H19" s="13"/>
      <c r="I19" s="13"/>
      <c r="J19" s="13"/>
      <c r="K19" s="13"/>
      <c r="L19" s="13"/>
      <c r="M19" s="14"/>
      <c r="N19" s="252"/>
      <c r="O19" s="161">
        <f>COUNTIF(Plan!F27:GE27,"f")+(COUNTIF(Plan!F27:GE27,"f2")/2)+COUNTIF(Plan!F70:GG70,"f")+(COUNTIF(Plan!F70:GG70,"f2")/2)</f>
        <v>0</v>
      </c>
      <c r="P19" s="254">
        <f aca="true" t="shared" si="4" ref="P19:P36">IF(N19="",IF(O19&lt;&gt;0,N19-O19,""),N19-O19)</f>
      </c>
      <c r="Q19" s="129"/>
      <c r="R19" s="129"/>
      <c r="S19" s="166"/>
      <c r="T19" s="167"/>
      <c r="U19" s="160">
        <f t="shared" si="3"/>
        <v>0</v>
      </c>
      <c r="V19" s="161">
        <f>COUNTIF(Plan!F27:GE27,"u")+(COUNTIF(Plan!F27:GE27,"u2")/2)+COUNTIF(Plan!F70:GG70,"u")+(COUNTIF(Plan!F70:GG70,"u2")/2)</f>
        <v>0</v>
      </c>
      <c r="W19" s="162">
        <f aca="true" t="shared" si="5" ref="W19:W36">U19-V19</f>
        <v>0</v>
      </c>
    </row>
    <row r="20" spans="2:23" s="163" customFormat="1" ht="18" customHeight="1">
      <c r="B20" s="62"/>
      <c r="C20" s="62"/>
      <c r="D20" s="63"/>
      <c r="E20" s="64"/>
      <c r="F20" s="171"/>
      <c r="G20" s="65"/>
      <c r="H20" s="65"/>
      <c r="I20" s="65"/>
      <c r="J20" s="65"/>
      <c r="K20" s="65"/>
      <c r="L20" s="65"/>
      <c r="M20" s="66"/>
      <c r="N20" s="253"/>
      <c r="O20" s="256">
        <f>COUNTIF(Plan!F28:GE28,"f")+(COUNTIF(Plan!F28:GE28,"f2")/2)+COUNTIF(Plan!F71:GG71,"f")+(COUNTIF(Plan!F71:GG71,"f2")/2)</f>
        <v>0</v>
      </c>
      <c r="P20" s="262">
        <f t="shared" si="4"/>
      </c>
      <c r="Q20" s="130"/>
      <c r="R20" s="130"/>
      <c r="S20" s="168"/>
      <c r="T20" s="169"/>
      <c r="U20" s="164">
        <f t="shared" si="3"/>
        <v>0</v>
      </c>
      <c r="V20" s="256">
        <f>COUNTIF(Plan!F28:GE28,"u")+(COUNTIF(Plan!F28:GE28,"u2")/2)+COUNTIF(Plan!F71:GG71,"u")+(COUNTIF(Plan!F71:GG71,"u2")/2)</f>
        <v>0</v>
      </c>
      <c r="W20" s="165">
        <f t="shared" si="5"/>
        <v>0</v>
      </c>
    </row>
    <row r="21" spans="2:23" s="163" customFormat="1" ht="18" customHeight="1">
      <c r="B21" s="10"/>
      <c r="C21" s="10"/>
      <c r="D21" s="11"/>
      <c r="E21" s="12"/>
      <c r="F21" s="170"/>
      <c r="G21" s="13"/>
      <c r="H21" s="13"/>
      <c r="I21" s="13"/>
      <c r="J21" s="13"/>
      <c r="K21" s="13"/>
      <c r="L21" s="13"/>
      <c r="M21" s="14"/>
      <c r="N21" s="252"/>
      <c r="O21" s="161">
        <f>COUNTIF(Plan!F29:GE29,"f")+(COUNTIF(Plan!F29:GE29,"f2")/2)+COUNTIF(Plan!F72:GG72,"f")+(COUNTIF(Plan!F72:GG72,"f2")/2)</f>
        <v>0</v>
      </c>
      <c r="P21" s="254">
        <f t="shared" si="4"/>
      </c>
      <c r="Q21" s="129"/>
      <c r="R21" s="129"/>
      <c r="S21" s="166"/>
      <c r="T21" s="167"/>
      <c r="U21" s="160">
        <f t="shared" si="3"/>
        <v>0</v>
      </c>
      <c r="V21" s="161">
        <f>COUNTIF(Plan!F29:GE29,"u")+(COUNTIF(Plan!F29:GE29,"u2")/2)+COUNTIF(Plan!F72:GG72,"u")+(COUNTIF(Plan!F72:GG72,"u2")/2)</f>
        <v>0</v>
      </c>
      <c r="W21" s="162">
        <f t="shared" si="5"/>
        <v>0</v>
      </c>
    </row>
    <row r="22" spans="2:23" s="163" customFormat="1" ht="18" customHeight="1">
      <c r="B22" s="62"/>
      <c r="C22" s="62"/>
      <c r="D22" s="63"/>
      <c r="E22" s="64"/>
      <c r="F22" s="171"/>
      <c r="G22" s="65"/>
      <c r="H22" s="65"/>
      <c r="I22" s="65"/>
      <c r="J22" s="65"/>
      <c r="K22" s="65"/>
      <c r="L22" s="65"/>
      <c r="M22" s="66"/>
      <c r="N22" s="253"/>
      <c r="O22" s="256">
        <f>COUNTIF(Plan!F30:GE30,"f")+(COUNTIF(Plan!F30:GE30,"f2")/2)+COUNTIF(Plan!F73:GG73,"f")+(COUNTIF(Plan!F73:GG73,"f2")/2)</f>
        <v>0</v>
      </c>
      <c r="P22" s="262">
        <f t="shared" si="4"/>
      </c>
      <c r="Q22" s="130"/>
      <c r="R22" s="130"/>
      <c r="S22" s="168"/>
      <c r="T22" s="169"/>
      <c r="U22" s="164">
        <f t="shared" si="3"/>
        <v>0</v>
      </c>
      <c r="V22" s="256">
        <f>COUNTIF(Plan!F30:GE30,"u")+(COUNTIF(Plan!F30:GE30,"u2")/2)+COUNTIF(Plan!F73:GG73,"u")+(COUNTIF(Plan!F73:GG73,"u2")/2)</f>
        <v>0</v>
      </c>
      <c r="W22" s="165">
        <f t="shared" si="5"/>
        <v>0</v>
      </c>
    </row>
    <row r="23" spans="2:23" s="163" customFormat="1" ht="18" customHeight="1">
      <c r="B23" s="10"/>
      <c r="C23" s="10"/>
      <c r="D23" s="11"/>
      <c r="E23" s="12"/>
      <c r="F23" s="170"/>
      <c r="G23" s="13"/>
      <c r="H23" s="13"/>
      <c r="I23" s="13"/>
      <c r="J23" s="13"/>
      <c r="K23" s="13"/>
      <c r="L23" s="13"/>
      <c r="M23" s="14"/>
      <c r="N23" s="252"/>
      <c r="O23" s="161">
        <f>COUNTIF(Plan!F31:GE31,"f")+(COUNTIF(Plan!F31:GE31,"f2")/2)+COUNTIF(Plan!F74:GG74,"f")+(COUNTIF(Plan!F74:GG74,"f2")/2)</f>
        <v>0</v>
      </c>
      <c r="P23" s="254">
        <f t="shared" si="4"/>
      </c>
      <c r="Q23" s="129"/>
      <c r="R23" s="129"/>
      <c r="S23" s="166"/>
      <c r="T23" s="167"/>
      <c r="U23" s="160">
        <f t="shared" si="3"/>
        <v>0</v>
      </c>
      <c r="V23" s="161">
        <f>COUNTIF(Plan!F31:GE31,"u")+(COUNTIF(Plan!F31:GE31,"u2")/2)+COUNTIF(Plan!F74:GG74,"u")+(COUNTIF(Plan!F74:GG74,"u2")/2)</f>
        <v>0</v>
      </c>
      <c r="W23" s="162">
        <f t="shared" si="5"/>
        <v>0</v>
      </c>
    </row>
    <row r="24" spans="2:23" s="163" customFormat="1" ht="18" customHeight="1">
      <c r="B24" s="62"/>
      <c r="C24" s="62"/>
      <c r="D24" s="63"/>
      <c r="E24" s="64"/>
      <c r="F24" s="171"/>
      <c r="G24" s="65"/>
      <c r="H24" s="65"/>
      <c r="I24" s="65"/>
      <c r="J24" s="65"/>
      <c r="K24" s="65"/>
      <c r="L24" s="65"/>
      <c r="M24" s="66"/>
      <c r="N24" s="253"/>
      <c r="O24" s="256">
        <f>COUNTIF(Plan!F32:GE32,"f")+(COUNTIF(Plan!F32:GE32,"f2")/2)+COUNTIF(Plan!F75:GG75,"f")+(COUNTIF(Plan!F75:GG75,"f2")/2)</f>
        <v>0</v>
      </c>
      <c r="P24" s="262">
        <f t="shared" si="4"/>
      </c>
      <c r="Q24" s="130"/>
      <c r="R24" s="130"/>
      <c r="S24" s="168"/>
      <c r="T24" s="169"/>
      <c r="U24" s="164">
        <f t="shared" si="3"/>
        <v>0</v>
      </c>
      <c r="V24" s="256">
        <f>COUNTIF(Plan!F32:GE32,"u")+(COUNTIF(Plan!F32:GE32,"u2")/2)+COUNTIF(Plan!F75:GG75,"u")+(COUNTIF(Plan!F75:GG75,"u2")/2)</f>
        <v>0</v>
      </c>
      <c r="W24" s="165">
        <f t="shared" si="5"/>
        <v>0</v>
      </c>
    </row>
    <row r="25" spans="2:23" s="163" customFormat="1" ht="18" customHeight="1">
      <c r="B25" s="10"/>
      <c r="C25" s="10"/>
      <c r="D25" s="11"/>
      <c r="E25" s="12"/>
      <c r="F25" s="170"/>
      <c r="G25" s="13"/>
      <c r="H25" s="13"/>
      <c r="I25" s="13"/>
      <c r="J25" s="13"/>
      <c r="K25" s="13"/>
      <c r="L25" s="13"/>
      <c r="M25" s="14"/>
      <c r="N25" s="252"/>
      <c r="O25" s="161">
        <f>COUNTIF(Plan!F33:GE33,"f")+(COUNTIF(Plan!F33:GE33,"f2")/2)+COUNTIF(Plan!F76:GG76,"f")+(COUNTIF(Plan!F76:GG76,"f2")/2)</f>
        <v>0</v>
      </c>
      <c r="P25" s="254">
        <f t="shared" si="4"/>
      </c>
      <c r="Q25" s="129"/>
      <c r="R25" s="129"/>
      <c r="S25" s="166"/>
      <c r="T25" s="167"/>
      <c r="U25" s="160">
        <f t="shared" si="3"/>
        <v>0</v>
      </c>
      <c r="V25" s="161">
        <f>COUNTIF(Plan!F33:GE33,"u")+(COUNTIF(Plan!F33:GE33,"u2")/2)+COUNTIF(Plan!F76:GG76,"u")+(COUNTIF(Plan!F76:GG76,"u2")/2)</f>
        <v>0</v>
      </c>
      <c r="W25" s="162">
        <f t="shared" si="5"/>
        <v>0</v>
      </c>
    </row>
    <row r="26" spans="2:23" s="163" customFormat="1" ht="18" customHeight="1">
      <c r="B26" s="62"/>
      <c r="C26" s="62"/>
      <c r="D26" s="63"/>
      <c r="E26" s="64"/>
      <c r="F26" s="171"/>
      <c r="G26" s="65"/>
      <c r="H26" s="65"/>
      <c r="I26" s="65"/>
      <c r="J26" s="65"/>
      <c r="K26" s="65"/>
      <c r="L26" s="65"/>
      <c r="M26" s="66"/>
      <c r="N26" s="253"/>
      <c r="O26" s="256">
        <f>COUNTIF(Plan!F34:GE34,"f")+(COUNTIF(Plan!F34:GE34,"f2")/2)+COUNTIF(Plan!F77:GG77,"f")+(COUNTIF(Plan!F77:GG77,"f2")/2)</f>
        <v>0</v>
      </c>
      <c r="P26" s="262">
        <f t="shared" si="4"/>
      </c>
      <c r="Q26" s="130"/>
      <c r="R26" s="130"/>
      <c r="S26" s="168"/>
      <c r="T26" s="169"/>
      <c r="U26" s="164">
        <f t="shared" si="3"/>
        <v>0</v>
      </c>
      <c r="V26" s="256">
        <f>COUNTIF(Plan!F34:GE34,"u")+(COUNTIF(Plan!F34:GE34,"u2")/2)+COUNTIF(Plan!F77:GG77,"u")+(COUNTIF(Plan!F77:GG77,"u2")/2)</f>
        <v>0</v>
      </c>
      <c r="W26" s="165">
        <f t="shared" si="5"/>
        <v>0</v>
      </c>
    </row>
    <row r="27" spans="2:23" s="163" customFormat="1" ht="18" customHeight="1">
      <c r="B27" s="10"/>
      <c r="C27" s="10"/>
      <c r="D27" s="11"/>
      <c r="E27" s="12"/>
      <c r="F27" s="170"/>
      <c r="G27" s="13"/>
      <c r="H27" s="13"/>
      <c r="I27" s="13"/>
      <c r="J27" s="13"/>
      <c r="K27" s="13"/>
      <c r="L27" s="13"/>
      <c r="M27" s="14"/>
      <c r="N27" s="252"/>
      <c r="O27" s="161">
        <f>COUNTIF(Plan!F35:GE35,"f")+(COUNTIF(Plan!F35:GE35,"f2")/2)+COUNTIF(Plan!F78:GG78,"f")+(COUNTIF(Plan!F78:GG78,"f2")/2)</f>
        <v>0</v>
      </c>
      <c r="P27" s="254">
        <f t="shared" si="4"/>
      </c>
      <c r="Q27" s="129"/>
      <c r="R27" s="129"/>
      <c r="S27" s="166"/>
      <c r="T27" s="167"/>
      <c r="U27" s="160">
        <f t="shared" si="3"/>
        <v>0</v>
      </c>
      <c r="V27" s="161">
        <f>COUNTIF(Plan!F35:GE35,"u")+(COUNTIF(Plan!F35:GE35,"u2")/2)+COUNTIF(Plan!F78:GG78,"u")+(COUNTIF(Plan!F78:GG78,"u2")/2)</f>
        <v>0</v>
      </c>
      <c r="W27" s="162">
        <f t="shared" si="5"/>
        <v>0</v>
      </c>
    </row>
    <row r="28" spans="2:23" s="163" customFormat="1" ht="18" customHeight="1">
      <c r="B28" s="62"/>
      <c r="C28" s="62"/>
      <c r="D28" s="63"/>
      <c r="E28" s="64"/>
      <c r="F28" s="171"/>
      <c r="G28" s="65"/>
      <c r="H28" s="65"/>
      <c r="I28" s="65"/>
      <c r="J28" s="65"/>
      <c r="K28" s="65"/>
      <c r="L28" s="65"/>
      <c r="M28" s="66"/>
      <c r="N28" s="253"/>
      <c r="O28" s="256">
        <f>COUNTIF(Plan!F36:GE36,"f")+(COUNTIF(Plan!F36:GE36,"f2")/2)+COUNTIF(Plan!F79:GG79,"f")+(COUNTIF(Plan!F79:GG79,"f2")/2)</f>
        <v>0</v>
      </c>
      <c r="P28" s="262">
        <f t="shared" si="4"/>
      </c>
      <c r="Q28" s="130"/>
      <c r="R28" s="130"/>
      <c r="S28" s="168"/>
      <c r="T28" s="169"/>
      <c r="U28" s="164">
        <f t="shared" si="3"/>
        <v>0</v>
      </c>
      <c r="V28" s="256">
        <f>COUNTIF(Plan!F36:GE36,"u")+(COUNTIF(Plan!F36:GE36,"u2")/2)+COUNTIF(Plan!F79:GG79,"u")+(COUNTIF(Plan!F79:GG79,"u2")/2)</f>
        <v>0</v>
      </c>
      <c r="W28" s="165">
        <f t="shared" si="5"/>
        <v>0</v>
      </c>
    </row>
    <row r="29" spans="2:23" s="163" customFormat="1" ht="18" customHeight="1">
      <c r="B29" s="10"/>
      <c r="C29" s="10"/>
      <c r="D29" s="11"/>
      <c r="E29" s="12"/>
      <c r="F29" s="170"/>
      <c r="G29" s="13"/>
      <c r="H29" s="13"/>
      <c r="I29" s="13"/>
      <c r="J29" s="13"/>
      <c r="K29" s="13"/>
      <c r="L29" s="13"/>
      <c r="M29" s="14"/>
      <c r="N29" s="252"/>
      <c r="O29" s="161">
        <f>COUNTIF(Plan!F37:GE37,"f")+(COUNTIF(Plan!F37:GE37,"f2")/2)+COUNTIF(Plan!F80:GG80,"f")+(COUNTIF(Plan!F80:GG80,"f2")/2)</f>
        <v>0</v>
      </c>
      <c r="P29" s="254">
        <f t="shared" si="4"/>
      </c>
      <c r="Q29" s="129"/>
      <c r="R29" s="129"/>
      <c r="S29" s="166"/>
      <c r="T29" s="167"/>
      <c r="U29" s="160">
        <f t="shared" si="3"/>
        <v>0</v>
      </c>
      <c r="V29" s="161">
        <f>COUNTIF(Plan!F37:GE37,"u")+(COUNTIF(Plan!F37:GE37,"u2")/2)+COUNTIF(Plan!F80:GG80,"u")+(COUNTIF(Plan!F80:GG80,"u2")/2)</f>
        <v>0</v>
      </c>
      <c r="W29" s="162">
        <f t="shared" si="5"/>
        <v>0</v>
      </c>
    </row>
    <row r="30" spans="2:23" s="163" customFormat="1" ht="18" customHeight="1">
      <c r="B30" s="62"/>
      <c r="C30" s="62"/>
      <c r="D30" s="63"/>
      <c r="E30" s="64"/>
      <c r="F30" s="171"/>
      <c r="G30" s="65"/>
      <c r="H30" s="65"/>
      <c r="I30" s="65"/>
      <c r="J30" s="65"/>
      <c r="K30" s="65"/>
      <c r="L30" s="65"/>
      <c r="M30" s="66"/>
      <c r="N30" s="253"/>
      <c r="O30" s="256">
        <f>COUNTIF(Plan!F38:GE38,"f")+(COUNTIF(Plan!F38:GE38,"f2")/2)+COUNTIF(Plan!F81:GG81,"f")+(COUNTIF(Plan!F81:GG81,"f2")/2)</f>
        <v>0</v>
      </c>
      <c r="P30" s="262">
        <f t="shared" si="4"/>
      </c>
      <c r="Q30" s="130"/>
      <c r="R30" s="130"/>
      <c r="S30" s="168"/>
      <c r="T30" s="169"/>
      <c r="U30" s="164">
        <f t="shared" si="3"/>
        <v>0</v>
      </c>
      <c r="V30" s="256">
        <f>COUNTIF(Plan!F38:GE38,"u")+(COUNTIF(Plan!F38:GE38,"u2")/2)+COUNTIF(Plan!F81:GG81,"u")+(COUNTIF(Plan!F81:GG81,"u2")/2)</f>
        <v>0</v>
      </c>
      <c r="W30" s="165">
        <f t="shared" si="5"/>
        <v>0</v>
      </c>
    </row>
    <row r="31" spans="2:23" s="163" customFormat="1" ht="18" customHeight="1">
      <c r="B31" s="10"/>
      <c r="C31" s="10"/>
      <c r="D31" s="11"/>
      <c r="E31" s="12"/>
      <c r="F31" s="170"/>
      <c r="G31" s="13"/>
      <c r="H31" s="13"/>
      <c r="I31" s="13"/>
      <c r="J31" s="13"/>
      <c r="K31" s="13"/>
      <c r="L31" s="13"/>
      <c r="M31" s="14"/>
      <c r="N31" s="252"/>
      <c r="O31" s="161">
        <f>COUNTIF(Plan!F39:GE39,"f")+(COUNTIF(Plan!F39:GE39,"f2")/2)+COUNTIF(Plan!F82:GG82,"f")+(COUNTIF(Plan!F82:GG82,"f2")/2)</f>
        <v>0</v>
      </c>
      <c r="P31" s="254">
        <f t="shared" si="4"/>
      </c>
      <c r="Q31" s="129"/>
      <c r="R31" s="129"/>
      <c r="S31" s="166"/>
      <c r="T31" s="167"/>
      <c r="U31" s="160">
        <f t="shared" si="3"/>
        <v>0</v>
      </c>
      <c r="V31" s="161">
        <f>COUNTIF(Plan!F39:GE39,"u")+(COUNTIF(Plan!F39:GE39,"u2")/2)+COUNTIF(Plan!F82:GG82,"u")+(COUNTIF(Plan!F82:GG82,"u2")/2)</f>
        <v>0</v>
      </c>
      <c r="W31" s="162">
        <f t="shared" si="5"/>
        <v>0</v>
      </c>
    </row>
    <row r="32" spans="2:23" s="163" customFormat="1" ht="18" customHeight="1">
      <c r="B32" s="62"/>
      <c r="C32" s="62"/>
      <c r="D32" s="63"/>
      <c r="E32" s="64"/>
      <c r="F32" s="171"/>
      <c r="G32" s="65"/>
      <c r="H32" s="65"/>
      <c r="I32" s="65"/>
      <c r="J32" s="65"/>
      <c r="K32" s="65"/>
      <c r="L32" s="65"/>
      <c r="M32" s="66"/>
      <c r="N32" s="253"/>
      <c r="O32" s="256">
        <f>COUNTIF(Plan!F40:GE40,"f")+(COUNTIF(Plan!F40:GE40,"f2")/2)+COUNTIF(Plan!F83:GG83,"f")+(COUNTIF(Plan!F83:GG83,"f2")/2)</f>
        <v>0</v>
      </c>
      <c r="P32" s="262">
        <f t="shared" si="4"/>
      </c>
      <c r="Q32" s="130"/>
      <c r="R32" s="130"/>
      <c r="S32" s="168"/>
      <c r="T32" s="169"/>
      <c r="U32" s="164">
        <f t="shared" si="3"/>
        <v>0</v>
      </c>
      <c r="V32" s="256">
        <f>COUNTIF(Plan!F40:GE40,"u")+(COUNTIF(Plan!F40:GE40,"u2")/2)+COUNTIF(Plan!F83:GG83,"u")+(COUNTIF(Plan!F83:GG83,"u2")/2)</f>
        <v>0</v>
      </c>
      <c r="W32" s="165">
        <f t="shared" si="5"/>
        <v>0</v>
      </c>
    </row>
    <row r="33" spans="2:23" s="163" customFormat="1" ht="18" customHeight="1">
      <c r="B33" s="10"/>
      <c r="C33" s="10"/>
      <c r="D33" s="11"/>
      <c r="E33" s="12"/>
      <c r="F33" s="170"/>
      <c r="G33" s="13"/>
      <c r="H33" s="13"/>
      <c r="I33" s="13"/>
      <c r="J33" s="13"/>
      <c r="K33" s="13"/>
      <c r="L33" s="13"/>
      <c r="M33" s="14"/>
      <c r="N33" s="252"/>
      <c r="O33" s="161">
        <f>COUNTIF(Plan!F41:GE41,"f")+(COUNTIF(Plan!F41:GE41,"f2")/2)+COUNTIF(Plan!F84:GG84,"f")+(COUNTIF(Plan!F84:GG84,"f2")/2)</f>
        <v>0</v>
      </c>
      <c r="P33" s="254">
        <f t="shared" si="4"/>
      </c>
      <c r="Q33" s="129"/>
      <c r="R33" s="129"/>
      <c r="S33" s="166"/>
      <c r="T33" s="167"/>
      <c r="U33" s="160">
        <f t="shared" si="3"/>
        <v>0</v>
      </c>
      <c r="V33" s="161">
        <f>COUNTIF(Plan!F41:GE41,"u")+(COUNTIF(Plan!F41:GE41,"u2")/2)+COUNTIF(Plan!F84:GG84,"u")+(COUNTIF(Plan!F84:GG84,"u2")/2)</f>
        <v>0</v>
      </c>
      <c r="W33" s="162">
        <f t="shared" si="5"/>
        <v>0</v>
      </c>
    </row>
    <row r="34" spans="2:23" s="163" customFormat="1" ht="18" customHeight="1">
      <c r="B34" s="62"/>
      <c r="C34" s="62"/>
      <c r="D34" s="63"/>
      <c r="E34" s="64"/>
      <c r="F34" s="171"/>
      <c r="G34" s="65"/>
      <c r="H34" s="65"/>
      <c r="I34" s="65"/>
      <c r="J34" s="65"/>
      <c r="K34" s="65"/>
      <c r="L34" s="65"/>
      <c r="M34" s="66"/>
      <c r="N34" s="253"/>
      <c r="O34" s="256">
        <f>COUNTIF(Plan!F42:GE42,"f")+(COUNTIF(Plan!F42:GE42,"f2")/2)+COUNTIF(Plan!F85:GG85,"f")+(COUNTIF(Plan!F85:GG85,"f2")/2)</f>
        <v>0</v>
      </c>
      <c r="P34" s="262">
        <f t="shared" si="4"/>
      </c>
      <c r="Q34" s="130"/>
      <c r="R34" s="130"/>
      <c r="S34" s="168"/>
      <c r="T34" s="169"/>
      <c r="U34" s="164">
        <f t="shared" si="3"/>
        <v>0</v>
      </c>
      <c r="V34" s="256">
        <f>COUNTIF(Plan!F42:GE42,"u")+(COUNTIF(Plan!F42:GE42,"u2")/2)+COUNTIF(Plan!F85:GG85,"u")+(COUNTIF(Plan!F85:GG85,"u2")/2)</f>
        <v>0</v>
      </c>
      <c r="W34" s="165">
        <f t="shared" si="5"/>
        <v>0</v>
      </c>
    </row>
    <row r="35" spans="2:23" s="163" customFormat="1" ht="18" customHeight="1">
      <c r="B35" s="10"/>
      <c r="C35" s="10"/>
      <c r="D35" s="11"/>
      <c r="E35" s="12"/>
      <c r="F35" s="170"/>
      <c r="G35" s="13"/>
      <c r="H35" s="13"/>
      <c r="I35" s="13"/>
      <c r="J35" s="13"/>
      <c r="K35" s="13"/>
      <c r="L35" s="13"/>
      <c r="M35" s="14"/>
      <c r="N35" s="252"/>
      <c r="O35" s="161">
        <f>COUNTIF(Plan!F43:GE43,"f")+(COUNTIF(Plan!F43:GE43,"f2")/2)+COUNTIF(Plan!F86:GG86,"f")+(COUNTIF(Plan!F86:GG86,"f2")/2)</f>
        <v>0</v>
      </c>
      <c r="P35" s="254">
        <f t="shared" si="4"/>
      </c>
      <c r="Q35" s="129"/>
      <c r="R35" s="129"/>
      <c r="S35" s="166"/>
      <c r="T35" s="167"/>
      <c r="U35" s="160">
        <f t="shared" si="3"/>
        <v>0</v>
      </c>
      <c r="V35" s="161">
        <f>COUNTIF(Plan!F43:GE43,"u")+(COUNTIF(Plan!F43:GE43,"u2")/2)+COUNTIF(Plan!F86:GG86,"u")+(COUNTIF(Plan!F86:GG86,"u2")/2)</f>
        <v>0</v>
      </c>
      <c r="W35" s="162">
        <f t="shared" si="5"/>
        <v>0</v>
      </c>
    </row>
    <row r="36" spans="2:23" s="163" customFormat="1" ht="18" customHeight="1">
      <c r="B36" s="62"/>
      <c r="C36" s="62"/>
      <c r="D36" s="63"/>
      <c r="E36" s="64"/>
      <c r="F36" s="171"/>
      <c r="G36" s="65"/>
      <c r="H36" s="65"/>
      <c r="I36" s="65"/>
      <c r="J36" s="65"/>
      <c r="K36" s="65"/>
      <c r="L36" s="65"/>
      <c r="M36" s="66"/>
      <c r="N36" s="253"/>
      <c r="O36" s="256">
        <f>COUNTIF(Plan!F44:GE44,"f")+(COUNTIF(Plan!F44:GE44,"f2")/2)+COUNTIF(Plan!F87:GG87,"f")+(COUNTIF(Plan!F87:GG87,"f2")/2)</f>
        <v>0</v>
      </c>
      <c r="P36" s="262">
        <f t="shared" si="4"/>
      </c>
      <c r="Q36" s="130"/>
      <c r="R36" s="130"/>
      <c r="S36" s="168"/>
      <c r="T36" s="169"/>
      <c r="U36" s="164">
        <f t="shared" si="3"/>
        <v>0</v>
      </c>
      <c r="V36" s="256">
        <f>COUNTIF(Plan!F44:GE44,"u")+(COUNTIF(Plan!F44:GE44,"u2")/2)+COUNTIF(Plan!F87:GG87,"u")+(COUNTIF(Plan!F87:GG87,"u2")/2)</f>
        <v>0</v>
      </c>
      <c r="W36" s="165">
        <f t="shared" si="5"/>
        <v>0</v>
      </c>
    </row>
    <row r="37" ht="19.5" customHeight="1"/>
    <row r="38" ht="19.5" customHeight="1"/>
  </sheetData>
  <sheetProtection password="8205" sheet="1" objects="1" scenarios="1" selectLockedCells="1"/>
  <conditionalFormatting sqref="W7:W36 P7:P36">
    <cfRule type="expression" priority="1" dxfId="41" stopIfTrue="1">
      <formula>P7&lt;0</formula>
    </cfRule>
  </conditionalFormatting>
  <printOptions horizontalCentered="1"/>
  <pageMargins left="0.15748031496062992" right="0.1968503937007874" top="0.4724409448818898" bottom="0.5511811023622047" header="0.3937007874015748" footer="0.35433070866141736"/>
  <pageSetup horizontalDpi="600" verticalDpi="600" orientation="landscape" paperSize="9" scale="85" r:id="rId2"/>
  <headerFooter alignWithMargins="0">
    <oddFooter>&amp;L&amp;A - &amp;D - &amp;T&amp;RSeite: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IV87"/>
  <sheetViews>
    <sheetView showGridLines="0" showRowColHeaders="0" showZeros="0" showOutlineSymbols="0" zoomScalePageLayoutView="0" workbookViewId="0" topLeftCell="A1">
      <pane xSplit="5" topLeftCell="F1" activePane="topRight" state="frozen"/>
      <selection pane="topLeft" activeCell="B2" sqref="B2"/>
      <selection pane="topRight" activeCell="F15" sqref="F15"/>
    </sheetView>
  </sheetViews>
  <sheetFormatPr defaultColWidth="0" defaultRowHeight="12.75"/>
  <cols>
    <col min="1" max="1" width="1.57421875" style="117" customWidth="1"/>
    <col min="2" max="2" width="15.28125" style="106" customWidth="1"/>
    <col min="3" max="3" width="13.28125" style="106" customWidth="1"/>
    <col min="4" max="4" width="12.140625" style="106" customWidth="1"/>
    <col min="5" max="5" width="9.28125" style="106" customWidth="1"/>
    <col min="6" max="189" width="2.7109375" style="41" customWidth="1"/>
    <col min="190" max="16384" width="0" style="41" hidden="1" customWidth="1"/>
  </cols>
  <sheetData>
    <row r="1" spans="188:256" ht="7.5" customHeight="1"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  <c r="IR1" s="117"/>
      <c r="IS1" s="117"/>
      <c r="IT1" s="117"/>
      <c r="IU1" s="117"/>
      <c r="IV1" s="117"/>
    </row>
    <row r="2" spans="2:256" ht="12.75">
      <c r="B2" s="107" t="s">
        <v>120</v>
      </c>
      <c r="C2" s="108">
        <f>Mitarbeiter!C2</f>
        <v>2016</v>
      </c>
      <c r="F2" s="248" t="s">
        <v>127</v>
      </c>
      <c r="G2" s="109" t="s">
        <v>140</v>
      </c>
      <c r="H2" s="41" t="s">
        <v>142</v>
      </c>
      <c r="M2" s="248" t="s">
        <v>128</v>
      </c>
      <c r="N2" s="109" t="s">
        <v>140</v>
      </c>
      <c r="O2" s="41" t="s">
        <v>143</v>
      </c>
      <c r="U2" s="248" t="s">
        <v>28</v>
      </c>
      <c r="V2" s="41" t="s">
        <v>140</v>
      </c>
      <c r="W2" s="41" t="s">
        <v>163</v>
      </c>
      <c r="AD2" s="248" t="s">
        <v>161</v>
      </c>
      <c r="AE2" s="41" t="s">
        <v>140</v>
      </c>
      <c r="AF2" s="41" t="s">
        <v>164</v>
      </c>
      <c r="AM2" s="283" t="s">
        <v>183</v>
      </c>
      <c r="AN2" s="41" t="s">
        <v>140</v>
      </c>
      <c r="AO2" s="41" t="s">
        <v>184</v>
      </c>
      <c r="AW2" s="283" t="s">
        <v>185</v>
      </c>
      <c r="AX2" s="41" t="s">
        <v>140</v>
      </c>
      <c r="AY2" s="41" t="s">
        <v>186</v>
      </c>
      <c r="BF2" s="248" t="s">
        <v>187</v>
      </c>
      <c r="BG2" s="41" t="s">
        <v>140</v>
      </c>
      <c r="BH2" s="41" t="s">
        <v>79</v>
      </c>
      <c r="BN2" s="249" t="s">
        <v>111</v>
      </c>
      <c r="BO2" s="109" t="s">
        <v>140</v>
      </c>
      <c r="BP2" s="41" t="s">
        <v>141</v>
      </c>
      <c r="BV2" s="249" t="s">
        <v>131</v>
      </c>
      <c r="BW2" s="41" t="s">
        <v>140</v>
      </c>
      <c r="BX2" s="41" t="s">
        <v>174</v>
      </c>
      <c r="CD2" s="249" t="s">
        <v>169</v>
      </c>
      <c r="CE2" s="41" t="s">
        <v>140</v>
      </c>
      <c r="CF2" s="41" t="s">
        <v>173</v>
      </c>
      <c r="CM2" s="249" t="s">
        <v>96</v>
      </c>
      <c r="CN2" s="109" t="s">
        <v>140</v>
      </c>
      <c r="CO2" s="41" t="s">
        <v>144</v>
      </c>
      <c r="CU2" s="249" t="s">
        <v>129</v>
      </c>
      <c r="CV2" s="109" t="s">
        <v>140</v>
      </c>
      <c r="CW2" s="41" t="s">
        <v>130</v>
      </c>
      <c r="DD2" s="249" t="s">
        <v>188</v>
      </c>
      <c r="DE2" s="109" t="s">
        <v>140</v>
      </c>
      <c r="DF2" s="41" t="s">
        <v>198</v>
      </c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  <c r="IR2" s="117"/>
      <c r="IS2" s="117"/>
      <c r="IT2" s="117"/>
      <c r="IU2" s="117"/>
      <c r="IV2" s="117"/>
    </row>
    <row r="3" spans="4:256" ht="12.75">
      <c r="D3" s="111"/>
      <c r="E3" s="112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  <c r="IR3" s="117"/>
      <c r="IS3" s="117"/>
      <c r="IT3" s="117"/>
      <c r="IU3" s="117"/>
      <c r="IV3" s="117"/>
    </row>
    <row r="4" spans="5:256" ht="12.75" hidden="1">
      <c r="E4" s="106" t="s">
        <v>25</v>
      </c>
      <c r="F4" s="110">
        <f>DATE(C2,1,1)</f>
        <v>42370</v>
      </c>
      <c r="G4" s="110">
        <f>F4+1</f>
        <v>42371</v>
      </c>
      <c r="H4" s="110">
        <f aca="true" t="shared" si="0" ref="H4:AT4">G4+1</f>
        <v>42372</v>
      </c>
      <c r="I4" s="110">
        <f t="shared" si="0"/>
        <v>42373</v>
      </c>
      <c r="J4" s="110">
        <f t="shared" si="0"/>
        <v>42374</v>
      </c>
      <c r="K4" s="110">
        <f t="shared" si="0"/>
        <v>42375</v>
      </c>
      <c r="L4" s="110">
        <f t="shared" si="0"/>
        <v>42376</v>
      </c>
      <c r="M4" s="110">
        <f t="shared" si="0"/>
        <v>42377</v>
      </c>
      <c r="N4" s="110">
        <f t="shared" si="0"/>
        <v>42378</v>
      </c>
      <c r="O4" s="110">
        <f t="shared" si="0"/>
        <v>42379</v>
      </c>
      <c r="P4" s="110">
        <f t="shared" si="0"/>
        <v>42380</v>
      </c>
      <c r="Q4" s="110">
        <f t="shared" si="0"/>
        <v>42381</v>
      </c>
      <c r="R4" s="110">
        <f t="shared" si="0"/>
        <v>42382</v>
      </c>
      <c r="S4" s="110">
        <f t="shared" si="0"/>
        <v>42383</v>
      </c>
      <c r="T4" s="110">
        <f t="shared" si="0"/>
        <v>42384</v>
      </c>
      <c r="U4" s="110">
        <f t="shared" si="0"/>
        <v>42385</v>
      </c>
      <c r="V4" s="110">
        <f t="shared" si="0"/>
        <v>42386</v>
      </c>
      <c r="W4" s="110">
        <f t="shared" si="0"/>
        <v>42387</v>
      </c>
      <c r="X4" s="110">
        <f t="shared" si="0"/>
        <v>42388</v>
      </c>
      <c r="Y4" s="110">
        <f t="shared" si="0"/>
        <v>42389</v>
      </c>
      <c r="Z4" s="110">
        <f t="shared" si="0"/>
        <v>42390</v>
      </c>
      <c r="AA4" s="110">
        <f t="shared" si="0"/>
        <v>42391</v>
      </c>
      <c r="AB4" s="110">
        <f t="shared" si="0"/>
        <v>42392</v>
      </c>
      <c r="AC4" s="110">
        <f t="shared" si="0"/>
        <v>42393</v>
      </c>
      <c r="AD4" s="110">
        <f t="shared" si="0"/>
        <v>42394</v>
      </c>
      <c r="AE4" s="110">
        <f t="shared" si="0"/>
        <v>42395</v>
      </c>
      <c r="AF4" s="110">
        <f t="shared" si="0"/>
        <v>42396</v>
      </c>
      <c r="AG4" s="110">
        <f t="shared" si="0"/>
        <v>42397</v>
      </c>
      <c r="AH4" s="110">
        <f t="shared" si="0"/>
        <v>42398</v>
      </c>
      <c r="AI4" s="110">
        <f t="shared" si="0"/>
        <v>42399</v>
      </c>
      <c r="AJ4" s="110">
        <f t="shared" si="0"/>
        <v>42400</v>
      </c>
      <c r="AK4" s="110">
        <f t="shared" si="0"/>
        <v>42401</v>
      </c>
      <c r="AL4" s="110">
        <f t="shared" si="0"/>
        <v>42402</v>
      </c>
      <c r="AM4" s="110">
        <f t="shared" si="0"/>
        <v>42403</v>
      </c>
      <c r="AN4" s="110">
        <f t="shared" si="0"/>
        <v>42404</v>
      </c>
      <c r="AO4" s="110">
        <f t="shared" si="0"/>
        <v>42405</v>
      </c>
      <c r="AP4" s="110">
        <f t="shared" si="0"/>
        <v>42406</v>
      </c>
      <c r="AQ4" s="110">
        <f t="shared" si="0"/>
        <v>42407</v>
      </c>
      <c r="AR4" s="110">
        <f t="shared" si="0"/>
        <v>42408</v>
      </c>
      <c r="AS4" s="110">
        <f t="shared" si="0"/>
        <v>42409</v>
      </c>
      <c r="AT4" s="110">
        <f t="shared" si="0"/>
        <v>42410</v>
      </c>
      <c r="AU4" s="110">
        <f aca="true" t="shared" si="1" ref="AU4:BS4">AT4+1</f>
        <v>42411</v>
      </c>
      <c r="AV4" s="113">
        <f t="shared" si="1"/>
        <v>42412</v>
      </c>
      <c r="AW4" s="110">
        <f t="shared" si="1"/>
        <v>42413</v>
      </c>
      <c r="AX4" s="110">
        <f t="shared" si="1"/>
        <v>42414</v>
      </c>
      <c r="AY4" s="110">
        <f t="shared" si="1"/>
        <v>42415</v>
      </c>
      <c r="AZ4" s="110">
        <f t="shared" si="1"/>
        <v>42416</v>
      </c>
      <c r="BA4" s="110">
        <f t="shared" si="1"/>
        <v>42417</v>
      </c>
      <c r="BB4" s="110">
        <f t="shared" si="1"/>
        <v>42418</v>
      </c>
      <c r="BC4" s="110">
        <f t="shared" si="1"/>
        <v>42419</v>
      </c>
      <c r="BD4" s="110">
        <f t="shared" si="1"/>
        <v>42420</v>
      </c>
      <c r="BE4" s="110">
        <f t="shared" si="1"/>
        <v>42421</v>
      </c>
      <c r="BF4" s="110">
        <f t="shared" si="1"/>
        <v>42422</v>
      </c>
      <c r="BG4" s="110">
        <f t="shared" si="1"/>
        <v>42423</v>
      </c>
      <c r="BH4" s="110">
        <f t="shared" si="1"/>
        <v>42424</v>
      </c>
      <c r="BI4" s="110">
        <f t="shared" si="1"/>
        <v>42425</v>
      </c>
      <c r="BJ4" s="110">
        <f t="shared" si="1"/>
        <v>42426</v>
      </c>
      <c r="BK4" s="110">
        <f t="shared" si="1"/>
        <v>42427</v>
      </c>
      <c r="BL4" s="110">
        <f t="shared" si="1"/>
        <v>42428</v>
      </c>
      <c r="BM4" s="110">
        <f t="shared" si="1"/>
        <v>42429</v>
      </c>
      <c r="BN4" s="110">
        <f t="shared" si="1"/>
        <v>42430</v>
      </c>
      <c r="BO4" s="110">
        <f t="shared" si="1"/>
        <v>42431</v>
      </c>
      <c r="BP4" s="110">
        <f t="shared" si="1"/>
        <v>42432</v>
      </c>
      <c r="BQ4" s="110">
        <f t="shared" si="1"/>
        <v>42433</v>
      </c>
      <c r="BR4" s="110">
        <f t="shared" si="1"/>
        <v>42434</v>
      </c>
      <c r="BS4" s="110">
        <f t="shared" si="1"/>
        <v>42435</v>
      </c>
      <c r="BT4" s="110">
        <f aca="true" t="shared" si="2" ref="BT4:EE4">BS4+1</f>
        <v>42436</v>
      </c>
      <c r="BU4" s="110">
        <f t="shared" si="2"/>
        <v>42437</v>
      </c>
      <c r="BV4" s="110">
        <f t="shared" si="2"/>
        <v>42438</v>
      </c>
      <c r="BW4" s="110">
        <f t="shared" si="2"/>
        <v>42439</v>
      </c>
      <c r="BX4" s="110">
        <f t="shared" si="2"/>
        <v>42440</v>
      </c>
      <c r="BY4" s="110">
        <f t="shared" si="2"/>
        <v>42441</v>
      </c>
      <c r="BZ4" s="110">
        <f t="shared" si="2"/>
        <v>42442</v>
      </c>
      <c r="CA4" s="110">
        <f t="shared" si="2"/>
        <v>42443</v>
      </c>
      <c r="CB4" s="110">
        <f t="shared" si="2"/>
        <v>42444</v>
      </c>
      <c r="CC4" s="110">
        <f t="shared" si="2"/>
        <v>42445</v>
      </c>
      <c r="CD4" s="110">
        <f t="shared" si="2"/>
        <v>42446</v>
      </c>
      <c r="CE4" s="110">
        <f t="shared" si="2"/>
        <v>42447</v>
      </c>
      <c r="CF4" s="110">
        <f t="shared" si="2"/>
        <v>42448</v>
      </c>
      <c r="CG4" s="110">
        <f t="shared" si="2"/>
        <v>42449</v>
      </c>
      <c r="CH4" s="110">
        <f t="shared" si="2"/>
        <v>42450</v>
      </c>
      <c r="CI4" s="110">
        <f t="shared" si="2"/>
        <v>42451</v>
      </c>
      <c r="CJ4" s="110">
        <f t="shared" si="2"/>
        <v>42452</v>
      </c>
      <c r="CK4" s="110">
        <f t="shared" si="2"/>
        <v>42453</v>
      </c>
      <c r="CL4" s="110">
        <f t="shared" si="2"/>
        <v>42454</v>
      </c>
      <c r="CM4" s="110">
        <f t="shared" si="2"/>
        <v>42455</v>
      </c>
      <c r="CN4" s="110">
        <f t="shared" si="2"/>
        <v>42456</v>
      </c>
      <c r="CO4" s="110">
        <f t="shared" si="2"/>
        <v>42457</v>
      </c>
      <c r="CP4" s="110">
        <f t="shared" si="2"/>
        <v>42458</v>
      </c>
      <c r="CQ4" s="110">
        <f t="shared" si="2"/>
        <v>42459</v>
      </c>
      <c r="CR4" s="110">
        <f t="shared" si="2"/>
        <v>42460</v>
      </c>
      <c r="CS4" s="110">
        <f t="shared" si="2"/>
        <v>42461</v>
      </c>
      <c r="CT4" s="110">
        <f t="shared" si="2"/>
        <v>42462</v>
      </c>
      <c r="CU4" s="110">
        <f t="shared" si="2"/>
        <v>42463</v>
      </c>
      <c r="CV4" s="110">
        <f t="shared" si="2"/>
        <v>42464</v>
      </c>
      <c r="CW4" s="110">
        <f t="shared" si="2"/>
        <v>42465</v>
      </c>
      <c r="CX4" s="110">
        <f t="shared" si="2"/>
        <v>42466</v>
      </c>
      <c r="CY4" s="110">
        <f t="shared" si="2"/>
        <v>42467</v>
      </c>
      <c r="CZ4" s="110">
        <f t="shared" si="2"/>
        <v>42468</v>
      </c>
      <c r="DA4" s="110">
        <f t="shared" si="2"/>
        <v>42469</v>
      </c>
      <c r="DB4" s="110">
        <f t="shared" si="2"/>
        <v>42470</v>
      </c>
      <c r="DC4" s="110">
        <f t="shared" si="2"/>
        <v>42471</v>
      </c>
      <c r="DD4" s="110">
        <f t="shared" si="2"/>
        <v>42472</v>
      </c>
      <c r="DE4" s="110">
        <f t="shared" si="2"/>
        <v>42473</v>
      </c>
      <c r="DF4" s="110">
        <f t="shared" si="2"/>
        <v>42474</v>
      </c>
      <c r="DG4" s="110">
        <f t="shared" si="2"/>
        <v>42475</v>
      </c>
      <c r="DH4" s="110">
        <f t="shared" si="2"/>
        <v>42476</v>
      </c>
      <c r="DI4" s="110">
        <f t="shared" si="2"/>
        <v>42477</v>
      </c>
      <c r="DJ4" s="110">
        <f t="shared" si="2"/>
        <v>42478</v>
      </c>
      <c r="DK4" s="110">
        <f t="shared" si="2"/>
        <v>42479</v>
      </c>
      <c r="DL4" s="110">
        <f t="shared" si="2"/>
        <v>42480</v>
      </c>
      <c r="DM4" s="110">
        <f t="shared" si="2"/>
        <v>42481</v>
      </c>
      <c r="DN4" s="110">
        <f t="shared" si="2"/>
        <v>42482</v>
      </c>
      <c r="DO4" s="110">
        <f t="shared" si="2"/>
        <v>42483</v>
      </c>
      <c r="DP4" s="110">
        <f t="shared" si="2"/>
        <v>42484</v>
      </c>
      <c r="DQ4" s="110">
        <f t="shared" si="2"/>
        <v>42485</v>
      </c>
      <c r="DR4" s="110">
        <f t="shared" si="2"/>
        <v>42486</v>
      </c>
      <c r="DS4" s="110">
        <f t="shared" si="2"/>
        <v>42487</v>
      </c>
      <c r="DT4" s="110">
        <f t="shared" si="2"/>
        <v>42488</v>
      </c>
      <c r="DU4" s="110">
        <f t="shared" si="2"/>
        <v>42489</v>
      </c>
      <c r="DV4" s="110">
        <f t="shared" si="2"/>
        <v>42490</v>
      </c>
      <c r="DW4" s="110">
        <f t="shared" si="2"/>
        <v>42491</v>
      </c>
      <c r="DX4" s="110">
        <f t="shared" si="2"/>
        <v>42492</v>
      </c>
      <c r="DY4" s="110">
        <f t="shared" si="2"/>
        <v>42493</v>
      </c>
      <c r="DZ4" s="110">
        <f t="shared" si="2"/>
        <v>42494</v>
      </c>
      <c r="EA4" s="110">
        <f t="shared" si="2"/>
        <v>42495</v>
      </c>
      <c r="EB4" s="110">
        <f t="shared" si="2"/>
        <v>42496</v>
      </c>
      <c r="EC4" s="110">
        <f t="shared" si="2"/>
        <v>42497</v>
      </c>
      <c r="ED4" s="110">
        <f t="shared" si="2"/>
        <v>42498</v>
      </c>
      <c r="EE4" s="110">
        <f t="shared" si="2"/>
        <v>42499</v>
      </c>
      <c r="EF4" s="110">
        <f aca="true" t="shared" si="3" ref="EF4:GD4">EE4+1</f>
        <v>42500</v>
      </c>
      <c r="EG4" s="110">
        <f t="shared" si="3"/>
        <v>42501</v>
      </c>
      <c r="EH4" s="110">
        <f t="shared" si="3"/>
        <v>42502</v>
      </c>
      <c r="EI4" s="110">
        <f t="shared" si="3"/>
        <v>42503</v>
      </c>
      <c r="EJ4" s="110">
        <f t="shared" si="3"/>
        <v>42504</v>
      </c>
      <c r="EK4" s="110">
        <f t="shared" si="3"/>
        <v>42505</v>
      </c>
      <c r="EL4" s="110">
        <f t="shared" si="3"/>
        <v>42506</v>
      </c>
      <c r="EM4" s="110">
        <f t="shared" si="3"/>
        <v>42507</v>
      </c>
      <c r="EN4" s="110">
        <f t="shared" si="3"/>
        <v>42508</v>
      </c>
      <c r="EO4" s="110">
        <f t="shared" si="3"/>
        <v>42509</v>
      </c>
      <c r="EP4" s="110">
        <f t="shared" si="3"/>
        <v>42510</v>
      </c>
      <c r="EQ4" s="110">
        <f t="shared" si="3"/>
        <v>42511</v>
      </c>
      <c r="ER4" s="110">
        <f t="shared" si="3"/>
        <v>42512</v>
      </c>
      <c r="ES4" s="110">
        <f t="shared" si="3"/>
        <v>42513</v>
      </c>
      <c r="ET4" s="110">
        <f t="shared" si="3"/>
        <v>42514</v>
      </c>
      <c r="EU4" s="110">
        <f t="shared" si="3"/>
        <v>42515</v>
      </c>
      <c r="EV4" s="110">
        <f t="shared" si="3"/>
        <v>42516</v>
      </c>
      <c r="EW4" s="110">
        <f t="shared" si="3"/>
        <v>42517</v>
      </c>
      <c r="EX4" s="110">
        <f t="shared" si="3"/>
        <v>42518</v>
      </c>
      <c r="EY4" s="110">
        <f t="shared" si="3"/>
        <v>42519</v>
      </c>
      <c r="EZ4" s="110">
        <f t="shared" si="3"/>
        <v>42520</v>
      </c>
      <c r="FA4" s="110">
        <f t="shared" si="3"/>
        <v>42521</v>
      </c>
      <c r="FB4" s="110">
        <f t="shared" si="3"/>
        <v>42522</v>
      </c>
      <c r="FC4" s="110">
        <f t="shared" si="3"/>
        <v>42523</v>
      </c>
      <c r="FD4" s="110">
        <f t="shared" si="3"/>
        <v>42524</v>
      </c>
      <c r="FE4" s="110">
        <f t="shared" si="3"/>
        <v>42525</v>
      </c>
      <c r="FF4" s="110">
        <f t="shared" si="3"/>
        <v>42526</v>
      </c>
      <c r="FG4" s="110">
        <f t="shared" si="3"/>
        <v>42527</v>
      </c>
      <c r="FH4" s="110">
        <f t="shared" si="3"/>
        <v>42528</v>
      </c>
      <c r="FI4" s="110">
        <f t="shared" si="3"/>
        <v>42529</v>
      </c>
      <c r="FJ4" s="110">
        <f t="shared" si="3"/>
        <v>42530</v>
      </c>
      <c r="FK4" s="110">
        <f t="shared" si="3"/>
        <v>42531</v>
      </c>
      <c r="FL4" s="110">
        <f t="shared" si="3"/>
        <v>42532</v>
      </c>
      <c r="FM4" s="110">
        <f t="shared" si="3"/>
        <v>42533</v>
      </c>
      <c r="FN4" s="110">
        <f t="shared" si="3"/>
        <v>42534</v>
      </c>
      <c r="FO4" s="110">
        <f t="shared" si="3"/>
        <v>42535</v>
      </c>
      <c r="FP4" s="110">
        <f t="shared" si="3"/>
        <v>42536</v>
      </c>
      <c r="FQ4" s="110">
        <f t="shared" si="3"/>
        <v>42537</v>
      </c>
      <c r="FR4" s="110">
        <f t="shared" si="3"/>
        <v>42538</v>
      </c>
      <c r="FS4" s="110">
        <f t="shared" si="3"/>
        <v>42539</v>
      </c>
      <c r="FT4" s="110">
        <f t="shared" si="3"/>
        <v>42540</v>
      </c>
      <c r="FU4" s="110">
        <f t="shared" si="3"/>
        <v>42541</v>
      </c>
      <c r="FV4" s="110">
        <f t="shared" si="3"/>
        <v>42542</v>
      </c>
      <c r="FW4" s="110">
        <f t="shared" si="3"/>
        <v>42543</v>
      </c>
      <c r="FX4" s="110">
        <f t="shared" si="3"/>
        <v>42544</v>
      </c>
      <c r="FY4" s="110">
        <f t="shared" si="3"/>
        <v>42545</v>
      </c>
      <c r="FZ4" s="110">
        <f t="shared" si="3"/>
        <v>42546</v>
      </c>
      <c r="GA4" s="110">
        <f t="shared" si="3"/>
        <v>42547</v>
      </c>
      <c r="GB4" s="110">
        <f t="shared" si="3"/>
        <v>42548</v>
      </c>
      <c r="GC4" s="110">
        <f t="shared" si="3"/>
        <v>42549</v>
      </c>
      <c r="GD4" s="110">
        <f t="shared" si="3"/>
        <v>42550</v>
      </c>
      <c r="GE4" s="110">
        <f>IF(MONTH(GD4+1)=7,"",GD4+1)</f>
        <v>42551</v>
      </c>
      <c r="GF4" s="117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6"/>
      <c r="IS4" s="176"/>
      <c r="IT4" s="176"/>
      <c r="IU4" s="176"/>
      <c r="IV4" s="176"/>
    </row>
    <row r="5" spans="5:256" ht="12.75" hidden="1">
      <c r="E5" s="106" t="s">
        <v>125</v>
      </c>
      <c r="F5" s="114">
        <f>IF(F4="","",MONTH(F4))</f>
        <v>1</v>
      </c>
      <c r="G5" s="114">
        <f aca="true" t="shared" si="4" ref="G5:BR5">IF(G4="","",MONTH(G4))</f>
        <v>1</v>
      </c>
      <c r="H5" s="114">
        <f t="shared" si="4"/>
        <v>1</v>
      </c>
      <c r="I5" s="114">
        <f t="shared" si="4"/>
        <v>1</v>
      </c>
      <c r="J5" s="114">
        <f t="shared" si="4"/>
        <v>1</v>
      </c>
      <c r="K5" s="114">
        <f t="shared" si="4"/>
        <v>1</v>
      </c>
      <c r="L5" s="114">
        <f t="shared" si="4"/>
        <v>1</v>
      </c>
      <c r="M5" s="114">
        <f t="shared" si="4"/>
        <v>1</v>
      </c>
      <c r="N5" s="114">
        <f t="shared" si="4"/>
        <v>1</v>
      </c>
      <c r="O5" s="114">
        <f t="shared" si="4"/>
        <v>1</v>
      </c>
      <c r="P5" s="114">
        <f t="shared" si="4"/>
        <v>1</v>
      </c>
      <c r="Q5" s="114">
        <f t="shared" si="4"/>
        <v>1</v>
      </c>
      <c r="R5" s="114">
        <f t="shared" si="4"/>
        <v>1</v>
      </c>
      <c r="S5" s="114">
        <f t="shared" si="4"/>
        <v>1</v>
      </c>
      <c r="T5" s="114">
        <f t="shared" si="4"/>
        <v>1</v>
      </c>
      <c r="U5" s="114">
        <f t="shared" si="4"/>
        <v>1</v>
      </c>
      <c r="V5" s="114">
        <f t="shared" si="4"/>
        <v>1</v>
      </c>
      <c r="W5" s="114">
        <f t="shared" si="4"/>
        <v>1</v>
      </c>
      <c r="X5" s="114">
        <f t="shared" si="4"/>
        <v>1</v>
      </c>
      <c r="Y5" s="114">
        <f t="shared" si="4"/>
        <v>1</v>
      </c>
      <c r="Z5" s="114">
        <f t="shared" si="4"/>
        <v>1</v>
      </c>
      <c r="AA5" s="114">
        <f t="shared" si="4"/>
        <v>1</v>
      </c>
      <c r="AB5" s="114">
        <f t="shared" si="4"/>
        <v>1</v>
      </c>
      <c r="AC5" s="114">
        <f t="shared" si="4"/>
        <v>1</v>
      </c>
      <c r="AD5" s="114">
        <f t="shared" si="4"/>
        <v>1</v>
      </c>
      <c r="AE5" s="114">
        <f t="shared" si="4"/>
        <v>1</v>
      </c>
      <c r="AF5" s="114">
        <f t="shared" si="4"/>
        <v>1</v>
      </c>
      <c r="AG5" s="114">
        <f t="shared" si="4"/>
        <v>1</v>
      </c>
      <c r="AH5" s="114">
        <f t="shared" si="4"/>
        <v>1</v>
      </c>
      <c r="AI5" s="114">
        <f t="shared" si="4"/>
        <v>1</v>
      </c>
      <c r="AJ5" s="114">
        <f t="shared" si="4"/>
        <v>1</v>
      </c>
      <c r="AK5" s="114">
        <f t="shared" si="4"/>
        <v>2</v>
      </c>
      <c r="AL5" s="114">
        <f t="shared" si="4"/>
        <v>2</v>
      </c>
      <c r="AM5" s="114">
        <f t="shared" si="4"/>
        <v>2</v>
      </c>
      <c r="AN5" s="114">
        <f t="shared" si="4"/>
        <v>2</v>
      </c>
      <c r="AO5" s="114">
        <f t="shared" si="4"/>
        <v>2</v>
      </c>
      <c r="AP5" s="114">
        <f t="shared" si="4"/>
        <v>2</v>
      </c>
      <c r="AQ5" s="114">
        <f t="shared" si="4"/>
        <v>2</v>
      </c>
      <c r="AR5" s="114">
        <f t="shared" si="4"/>
        <v>2</v>
      </c>
      <c r="AS5" s="114">
        <f t="shared" si="4"/>
        <v>2</v>
      </c>
      <c r="AT5" s="114">
        <f t="shared" si="4"/>
        <v>2</v>
      </c>
      <c r="AU5" s="114">
        <f t="shared" si="4"/>
        <v>2</v>
      </c>
      <c r="AV5" s="114">
        <f t="shared" si="4"/>
        <v>2</v>
      </c>
      <c r="AW5" s="114">
        <f t="shared" si="4"/>
        <v>2</v>
      </c>
      <c r="AX5" s="114">
        <f t="shared" si="4"/>
        <v>2</v>
      </c>
      <c r="AY5" s="114">
        <f t="shared" si="4"/>
        <v>2</v>
      </c>
      <c r="AZ5" s="114">
        <f t="shared" si="4"/>
        <v>2</v>
      </c>
      <c r="BA5" s="114">
        <f t="shared" si="4"/>
        <v>2</v>
      </c>
      <c r="BB5" s="114">
        <f t="shared" si="4"/>
        <v>2</v>
      </c>
      <c r="BC5" s="114">
        <f t="shared" si="4"/>
        <v>2</v>
      </c>
      <c r="BD5" s="114">
        <f t="shared" si="4"/>
        <v>2</v>
      </c>
      <c r="BE5" s="114">
        <f t="shared" si="4"/>
        <v>2</v>
      </c>
      <c r="BF5" s="114">
        <f t="shared" si="4"/>
        <v>2</v>
      </c>
      <c r="BG5" s="114">
        <f t="shared" si="4"/>
        <v>2</v>
      </c>
      <c r="BH5" s="114">
        <f t="shared" si="4"/>
        <v>2</v>
      </c>
      <c r="BI5" s="114">
        <f t="shared" si="4"/>
        <v>2</v>
      </c>
      <c r="BJ5" s="114">
        <f t="shared" si="4"/>
        <v>2</v>
      </c>
      <c r="BK5" s="114">
        <f t="shared" si="4"/>
        <v>2</v>
      </c>
      <c r="BL5" s="114">
        <f t="shared" si="4"/>
        <v>2</v>
      </c>
      <c r="BM5" s="114">
        <f t="shared" si="4"/>
        <v>2</v>
      </c>
      <c r="BN5" s="114">
        <f t="shared" si="4"/>
        <v>3</v>
      </c>
      <c r="BO5" s="114">
        <f t="shared" si="4"/>
        <v>3</v>
      </c>
      <c r="BP5" s="114">
        <f t="shared" si="4"/>
        <v>3</v>
      </c>
      <c r="BQ5" s="114">
        <f t="shared" si="4"/>
        <v>3</v>
      </c>
      <c r="BR5" s="114">
        <f t="shared" si="4"/>
        <v>3</v>
      </c>
      <c r="BS5" s="114">
        <f aca="true" t="shared" si="5" ref="BS5:ED5">IF(BS4="","",MONTH(BS4))</f>
        <v>3</v>
      </c>
      <c r="BT5" s="114">
        <f t="shared" si="5"/>
        <v>3</v>
      </c>
      <c r="BU5" s="114">
        <f t="shared" si="5"/>
        <v>3</v>
      </c>
      <c r="BV5" s="114">
        <f t="shared" si="5"/>
        <v>3</v>
      </c>
      <c r="BW5" s="114">
        <f t="shared" si="5"/>
        <v>3</v>
      </c>
      <c r="BX5" s="114">
        <f t="shared" si="5"/>
        <v>3</v>
      </c>
      <c r="BY5" s="114">
        <f t="shared" si="5"/>
        <v>3</v>
      </c>
      <c r="BZ5" s="114">
        <f t="shared" si="5"/>
        <v>3</v>
      </c>
      <c r="CA5" s="114">
        <f t="shared" si="5"/>
        <v>3</v>
      </c>
      <c r="CB5" s="114">
        <f t="shared" si="5"/>
        <v>3</v>
      </c>
      <c r="CC5" s="114">
        <f t="shared" si="5"/>
        <v>3</v>
      </c>
      <c r="CD5" s="114">
        <f t="shared" si="5"/>
        <v>3</v>
      </c>
      <c r="CE5" s="114">
        <f t="shared" si="5"/>
        <v>3</v>
      </c>
      <c r="CF5" s="114">
        <f t="shared" si="5"/>
        <v>3</v>
      </c>
      <c r="CG5" s="114">
        <f t="shared" si="5"/>
        <v>3</v>
      </c>
      <c r="CH5" s="114">
        <f t="shared" si="5"/>
        <v>3</v>
      </c>
      <c r="CI5" s="114">
        <f t="shared" si="5"/>
        <v>3</v>
      </c>
      <c r="CJ5" s="114">
        <f t="shared" si="5"/>
        <v>3</v>
      </c>
      <c r="CK5" s="114">
        <f t="shared" si="5"/>
        <v>3</v>
      </c>
      <c r="CL5" s="114">
        <f t="shared" si="5"/>
        <v>3</v>
      </c>
      <c r="CM5" s="114">
        <f t="shared" si="5"/>
        <v>3</v>
      </c>
      <c r="CN5" s="114">
        <f t="shared" si="5"/>
        <v>3</v>
      </c>
      <c r="CO5" s="114">
        <f t="shared" si="5"/>
        <v>3</v>
      </c>
      <c r="CP5" s="114">
        <f t="shared" si="5"/>
        <v>3</v>
      </c>
      <c r="CQ5" s="114">
        <f t="shared" si="5"/>
        <v>3</v>
      </c>
      <c r="CR5" s="114">
        <f t="shared" si="5"/>
        <v>3</v>
      </c>
      <c r="CS5" s="114">
        <f t="shared" si="5"/>
        <v>4</v>
      </c>
      <c r="CT5" s="114">
        <f t="shared" si="5"/>
        <v>4</v>
      </c>
      <c r="CU5" s="114">
        <f t="shared" si="5"/>
        <v>4</v>
      </c>
      <c r="CV5" s="114">
        <f t="shared" si="5"/>
        <v>4</v>
      </c>
      <c r="CW5" s="114">
        <f t="shared" si="5"/>
        <v>4</v>
      </c>
      <c r="CX5" s="114">
        <f t="shared" si="5"/>
        <v>4</v>
      </c>
      <c r="CY5" s="114">
        <f t="shared" si="5"/>
        <v>4</v>
      </c>
      <c r="CZ5" s="114">
        <f t="shared" si="5"/>
        <v>4</v>
      </c>
      <c r="DA5" s="114">
        <f t="shared" si="5"/>
        <v>4</v>
      </c>
      <c r="DB5" s="114">
        <f t="shared" si="5"/>
        <v>4</v>
      </c>
      <c r="DC5" s="114">
        <f t="shared" si="5"/>
        <v>4</v>
      </c>
      <c r="DD5" s="114">
        <f t="shared" si="5"/>
        <v>4</v>
      </c>
      <c r="DE5" s="114">
        <f t="shared" si="5"/>
        <v>4</v>
      </c>
      <c r="DF5" s="114">
        <f t="shared" si="5"/>
        <v>4</v>
      </c>
      <c r="DG5" s="114">
        <f t="shared" si="5"/>
        <v>4</v>
      </c>
      <c r="DH5" s="114">
        <f t="shared" si="5"/>
        <v>4</v>
      </c>
      <c r="DI5" s="114">
        <f t="shared" si="5"/>
        <v>4</v>
      </c>
      <c r="DJ5" s="114">
        <f t="shared" si="5"/>
        <v>4</v>
      </c>
      <c r="DK5" s="114">
        <f t="shared" si="5"/>
        <v>4</v>
      </c>
      <c r="DL5" s="114">
        <f t="shared" si="5"/>
        <v>4</v>
      </c>
      <c r="DM5" s="114">
        <f t="shared" si="5"/>
        <v>4</v>
      </c>
      <c r="DN5" s="114">
        <f t="shared" si="5"/>
        <v>4</v>
      </c>
      <c r="DO5" s="114">
        <f t="shared" si="5"/>
        <v>4</v>
      </c>
      <c r="DP5" s="114">
        <f t="shared" si="5"/>
        <v>4</v>
      </c>
      <c r="DQ5" s="114">
        <f t="shared" si="5"/>
        <v>4</v>
      </c>
      <c r="DR5" s="114">
        <f t="shared" si="5"/>
        <v>4</v>
      </c>
      <c r="DS5" s="114">
        <f t="shared" si="5"/>
        <v>4</v>
      </c>
      <c r="DT5" s="114">
        <f t="shared" si="5"/>
        <v>4</v>
      </c>
      <c r="DU5" s="114">
        <f t="shared" si="5"/>
        <v>4</v>
      </c>
      <c r="DV5" s="114">
        <f t="shared" si="5"/>
        <v>4</v>
      </c>
      <c r="DW5" s="114">
        <f t="shared" si="5"/>
        <v>5</v>
      </c>
      <c r="DX5" s="114">
        <f t="shared" si="5"/>
        <v>5</v>
      </c>
      <c r="DY5" s="114">
        <f t="shared" si="5"/>
        <v>5</v>
      </c>
      <c r="DZ5" s="114">
        <f t="shared" si="5"/>
        <v>5</v>
      </c>
      <c r="EA5" s="114">
        <f t="shared" si="5"/>
        <v>5</v>
      </c>
      <c r="EB5" s="114">
        <f t="shared" si="5"/>
        <v>5</v>
      </c>
      <c r="EC5" s="114">
        <f t="shared" si="5"/>
        <v>5</v>
      </c>
      <c r="ED5" s="114">
        <f t="shared" si="5"/>
        <v>5</v>
      </c>
      <c r="EE5" s="114">
        <f aca="true" t="shared" si="6" ref="EE5:GE5">IF(EE4="","",MONTH(EE4))</f>
        <v>5</v>
      </c>
      <c r="EF5" s="114">
        <f t="shared" si="6"/>
        <v>5</v>
      </c>
      <c r="EG5" s="114">
        <f t="shared" si="6"/>
        <v>5</v>
      </c>
      <c r="EH5" s="114">
        <f t="shared" si="6"/>
        <v>5</v>
      </c>
      <c r="EI5" s="114">
        <f t="shared" si="6"/>
        <v>5</v>
      </c>
      <c r="EJ5" s="114">
        <f t="shared" si="6"/>
        <v>5</v>
      </c>
      <c r="EK5" s="114">
        <f t="shared" si="6"/>
        <v>5</v>
      </c>
      <c r="EL5" s="114">
        <f t="shared" si="6"/>
        <v>5</v>
      </c>
      <c r="EM5" s="114">
        <f t="shared" si="6"/>
        <v>5</v>
      </c>
      <c r="EN5" s="114">
        <f t="shared" si="6"/>
        <v>5</v>
      </c>
      <c r="EO5" s="114">
        <f t="shared" si="6"/>
        <v>5</v>
      </c>
      <c r="EP5" s="114">
        <f t="shared" si="6"/>
        <v>5</v>
      </c>
      <c r="EQ5" s="114">
        <f t="shared" si="6"/>
        <v>5</v>
      </c>
      <c r="ER5" s="114">
        <f t="shared" si="6"/>
        <v>5</v>
      </c>
      <c r="ES5" s="114">
        <f t="shared" si="6"/>
        <v>5</v>
      </c>
      <c r="ET5" s="114">
        <f t="shared" si="6"/>
        <v>5</v>
      </c>
      <c r="EU5" s="114">
        <f t="shared" si="6"/>
        <v>5</v>
      </c>
      <c r="EV5" s="114">
        <f t="shared" si="6"/>
        <v>5</v>
      </c>
      <c r="EW5" s="114">
        <f t="shared" si="6"/>
        <v>5</v>
      </c>
      <c r="EX5" s="114">
        <f t="shared" si="6"/>
        <v>5</v>
      </c>
      <c r="EY5" s="114">
        <f t="shared" si="6"/>
        <v>5</v>
      </c>
      <c r="EZ5" s="114">
        <f t="shared" si="6"/>
        <v>5</v>
      </c>
      <c r="FA5" s="114">
        <f t="shared" si="6"/>
        <v>5</v>
      </c>
      <c r="FB5" s="114">
        <f t="shared" si="6"/>
        <v>6</v>
      </c>
      <c r="FC5" s="114">
        <f t="shared" si="6"/>
        <v>6</v>
      </c>
      <c r="FD5" s="114">
        <f t="shared" si="6"/>
        <v>6</v>
      </c>
      <c r="FE5" s="114">
        <f t="shared" si="6"/>
        <v>6</v>
      </c>
      <c r="FF5" s="114">
        <f t="shared" si="6"/>
        <v>6</v>
      </c>
      <c r="FG5" s="114">
        <f t="shared" si="6"/>
        <v>6</v>
      </c>
      <c r="FH5" s="114">
        <f t="shared" si="6"/>
        <v>6</v>
      </c>
      <c r="FI5" s="114">
        <f t="shared" si="6"/>
        <v>6</v>
      </c>
      <c r="FJ5" s="114">
        <f t="shared" si="6"/>
        <v>6</v>
      </c>
      <c r="FK5" s="114">
        <f t="shared" si="6"/>
        <v>6</v>
      </c>
      <c r="FL5" s="114">
        <f t="shared" si="6"/>
        <v>6</v>
      </c>
      <c r="FM5" s="114">
        <f t="shared" si="6"/>
        <v>6</v>
      </c>
      <c r="FN5" s="114">
        <f t="shared" si="6"/>
        <v>6</v>
      </c>
      <c r="FO5" s="114">
        <f t="shared" si="6"/>
        <v>6</v>
      </c>
      <c r="FP5" s="114">
        <f t="shared" si="6"/>
        <v>6</v>
      </c>
      <c r="FQ5" s="114">
        <f t="shared" si="6"/>
        <v>6</v>
      </c>
      <c r="FR5" s="114">
        <f t="shared" si="6"/>
        <v>6</v>
      </c>
      <c r="FS5" s="114">
        <f t="shared" si="6"/>
        <v>6</v>
      </c>
      <c r="FT5" s="114">
        <f t="shared" si="6"/>
        <v>6</v>
      </c>
      <c r="FU5" s="114">
        <f t="shared" si="6"/>
        <v>6</v>
      </c>
      <c r="FV5" s="114">
        <f t="shared" si="6"/>
        <v>6</v>
      </c>
      <c r="FW5" s="114">
        <f t="shared" si="6"/>
        <v>6</v>
      </c>
      <c r="FX5" s="114">
        <f t="shared" si="6"/>
        <v>6</v>
      </c>
      <c r="FY5" s="114">
        <f t="shared" si="6"/>
        <v>6</v>
      </c>
      <c r="FZ5" s="114">
        <f t="shared" si="6"/>
        <v>6</v>
      </c>
      <c r="GA5" s="114">
        <f t="shared" si="6"/>
        <v>6</v>
      </c>
      <c r="GB5" s="114">
        <f t="shared" si="6"/>
        <v>6</v>
      </c>
      <c r="GC5" s="114">
        <f t="shared" si="6"/>
        <v>6</v>
      </c>
      <c r="GD5" s="114">
        <f t="shared" si="6"/>
        <v>6</v>
      </c>
      <c r="GE5" s="114">
        <f t="shared" si="6"/>
        <v>6</v>
      </c>
      <c r="GF5" s="117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76"/>
      <c r="IS5" s="176"/>
      <c r="IT5" s="176"/>
      <c r="IU5" s="176"/>
      <c r="IV5" s="176"/>
    </row>
    <row r="6" spans="2:256" ht="24">
      <c r="B6" s="92" t="s">
        <v>67</v>
      </c>
      <c r="C6" s="92" t="s">
        <v>68</v>
      </c>
      <c r="D6" s="93" t="s">
        <v>145</v>
      </c>
      <c r="E6" s="173" t="s">
        <v>146</v>
      </c>
      <c r="F6" s="177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 t="s">
        <v>83</v>
      </c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 t="s">
        <v>84</v>
      </c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 t="s">
        <v>85</v>
      </c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 t="s">
        <v>86</v>
      </c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8"/>
      <c r="EA6" s="178"/>
      <c r="EB6" s="178"/>
      <c r="EC6" s="178"/>
      <c r="ED6" s="178"/>
      <c r="EE6" s="178"/>
      <c r="EF6" s="178"/>
      <c r="EG6" s="178"/>
      <c r="EH6" s="178"/>
      <c r="EI6" s="178"/>
      <c r="EJ6" s="178" t="s">
        <v>87</v>
      </c>
      <c r="EK6" s="178"/>
      <c r="EL6" s="178"/>
      <c r="EM6" s="178"/>
      <c r="EN6" s="178"/>
      <c r="EO6" s="178"/>
      <c r="EP6" s="178"/>
      <c r="EQ6" s="178"/>
      <c r="ER6" s="178"/>
      <c r="ES6" s="178"/>
      <c r="ET6" s="178"/>
      <c r="EU6" s="178"/>
      <c r="EV6" s="178"/>
      <c r="EW6" s="178"/>
      <c r="EX6" s="178"/>
      <c r="EY6" s="178"/>
      <c r="EZ6" s="178"/>
      <c r="FA6" s="178"/>
      <c r="FB6" s="178"/>
      <c r="FC6" s="178"/>
      <c r="FD6" s="178"/>
      <c r="FE6" s="178"/>
      <c r="FF6" s="178"/>
      <c r="FG6" s="178"/>
      <c r="FH6" s="178"/>
      <c r="FI6" s="178"/>
      <c r="FJ6" s="178"/>
      <c r="FK6" s="178"/>
      <c r="FL6" s="178"/>
      <c r="FM6" s="178"/>
      <c r="FN6" s="178"/>
      <c r="FO6" s="178" t="s">
        <v>88</v>
      </c>
      <c r="FP6" s="178"/>
      <c r="FQ6" s="178"/>
      <c r="FR6" s="178"/>
      <c r="FS6" s="178"/>
      <c r="FT6" s="178"/>
      <c r="FU6" s="178"/>
      <c r="FV6" s="178"/>
      <c r="FW6" s="178"/>
      <c r="FX6" s="178"/>
      <c r="FY6" s="178"/>
      <c r="FZ6" s="178"/>
      <c r="GA6" s="178"/>
      <c r="GB6" s="178"/>
      <c r="GC6" s="178"/>
      <c r="GD6" s="178"/>
      <c r="GE6" s="179"/>
      <c r="GF6" s="117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6"/>
      <c r="IS6" s="176"/>
      <c r="IT6" s="176"/>
      <c r="IU6" s="176"/>
      <c r="IV6" s="176"/>
    </row>
    <row r="7" spans="2:256" ht="45" customHeight="1" hidden="1">
      <c r="B7" s="79"/>
      <c r="C7" s="79"/>
      <c r="D7" s="91"/>
      <c r="E7" s="174"/>
      <c r="F7" s="180" t="str">
        <f>IF(F5=1,"Januar",IF(F5=2,"Februar",IF(F5=3,"März",IF(F5=4,"April",IF(F5=5,"Mai",IF(F5=6,"Juni",""))))))</f>
        <v>Januar</v>
      </c>
      <c r="G7" s="180" t="str">
        <f aca="true" t="shared" si="7" ref="G7:BR7">IF(G5=1,"Januar",IF(G5=2,"Februar",IF(G5=3,"März",IF(G5=4,"April",IF(G5=5,"Mai",IF(G5=6,"Juni",""))))))</f>
        <v>Januar</v>
      </c>
      <c r="H7" s="180" t="str">
        <f t="shared" si="7"/>
        <v>Januar</v>
      </c>
      <c r="I7" s="180" t="str">
        <f t="shared" si="7"/>
        <v>Januar</v>
      </c>
      <c r="J7" s="180" t="str">
        <f t="shared" si="7"/>
        <v>Januar</v>
      </c>
      <c r="K7" s="180" t="str">
        <f t="shared" si="7"/>
        <v>Januar</v>
      </c>
      <c r="L7" s="180" t="str">
        <f t="shared" si="7"/>
        <v>Januar</v>
      </c>
      <c r="M7" s="180" t="str">
        <f t="shared" si="7"/>
        <v>Januar</v>
      </c>
      <c r="N7" s="180" t="str">
        <f t="shared" si="7"/>
        <v>Januar</v>
      </c>
      <c r="O7" s="180" t="str">
        <f t="shared" si="7"/>
        <v>Januar</v>
      </c>
      <c r="P7" s="180" t="str">
        <f t="shared" si="7"/>
        <v>Januar</v>
      </c>
      <c r="Q7" s="180" t="str">
        <f t="shared" si="7"/>
        <v>Januar</v>
      </c>
      <c r="R7" s="180" t="str">
        <f t="shared" si="7"/>
        <v>Januar</v>
      </c>
      <c r="S7" s="180" t="str">
        <f t="shared" si="7"/>
        <v>Januar</v>
      </c>
      <c r="T7" s="180" t="str">
        <f t="shared" si="7"/>
        <v>Januar</v>
      </c>
      <c r="U7" s="180" t="str">
        <f t="shared" si="7"/>
        <v>Januar</v>
      </c>
      <c r="V7" s="180" t="str">
        <f t="shared" si="7"/>
        <v>Januar</v>
      </c>
      <c r="W7" s="180" t="str">
        <f t="shared" si="7"/>
        <v>Januar</v>
      </c>
      <c r="X7" s="180" t="str">
        <f t="shared" si="7"/>
        <v>Januar</v>
      </c>
      <c r="Y7" s="180" t="str">
        <f t="shared" si="7"/>
        <v>Januar</v>
      </c>
      <c r="Z7" s="180" t="str">
        <f t="shared" si="7"/>
        <v>Januar</v>
      </c>
      <c r="AA7" s="180" t="str">
        <f t="shared" si="7"/>
        <v>Januar</v>
      </c>
      <c r="AB7" s="180" t="str">
        <f t="shared" si="7"/>
        <v>Januar</v>
      </c>
      <c r="AC7" s="180" t="str">
        <f t="shared" si="7"/>
        <v>Januar</v>
      </c>
      <c r="AD7" s="180" t="str">
        <f t="shared" si="7"/>
        <v>Januar</v>
      </c>
      <c r="AE7" s="180" t="str">
        <f t="shared" si="7"/>
        <v>Januar</v>
      </c>
      <c r="AF7" s="180" t="str">
        <f t="shared" si="7"/>
        <v>Januar</v>
      </c>
      <c r="AG7" s="180" t="str">
        <f t="shared" si="7"/>
        <v>Januar</v>
      </c>
      <c r="AH7" s="180" t="str">
        <f t="shared" si="7"/>
        <v>Januar</v>
      </c>
      <c r="AI7" s="180" t="str">
        <f t="shared" si="7"/>
        <v>Januar</v>
      </c>
      <c r="AJ7" s="180" t="str">
        <f t="shared" si="7"/>
        <v>Januar</v>
      </c>
      <c r="AK7" s="180" t="str">
        <f t="shared" si="7"/>
        <v>Februar</v>
      </c>
      <c r="AL7" s="180" t="str">
        <f t="shared" si="7"/>
        <v>Februar</v>
      </c>
      <c r="AM7" s="180" t="str">
        <f t="shared" si="7"/>
        <v>Februar</v>
      </c>
      <c r="AN7" s="180" t="str">
        <f t="shared" si="7"/>
        <v>Februar</v>
      </c>
      <c r="AO7" s="180" t="str">
        <f t="shared" si="7"/>
        <v>Februar</v>
      </c>
      <c r="AP7" s="180" t="str">
        <f t="shared" si="7"/>
        <v>Februar</v>
      </c>
      <c r="AQ7" s="180" t="str">
        <f t="shared" si="7"/>
        <v>Februar</v>
      </c>
      <c r="AR7" s="180" t="str">
        <f t="shared" si="7"/>
        <v>Februar</v>
      </c>
      <c r="AS7" s="180" t="str">
        <f t="shared" si="7"/>
        <v>Februar</v>
      </c>
      <c r="AT7" s="180" t="str">
        <f t="shared" si="7"/>
        <v>Februar</v>
      </c>
      <c r="AU7" s="180" t="str">
        <f t="shared" si="7"/>
        <v>Februar</v>
      </c>
      <c r="AV7" s="180" t="str">
        <f t="shared" si="7"/>
        <v>Februar</v>
      </c>
      <c r="AW7" s="180" t="str">
        <f t="shared" si="7"/>
        <v>Februar</v>
      </c>
      <c r="AX7" s="180" t="str">
        <f t="shared" si="7"/>
        <v>Februar</v>
      </c>
      <c r="AY7" s="180" t="str">
        <f t="shared" si="7"/>
        <v>Februar</v>
      </c>
      <c r="AZ7" s="180" t="str">
        <f t="shared" si="7"/>
        <v>Februar</v>
      </c>
      <c r="BA7" s="180" t="str">
        <f t="shared" si="7"/>
        <v>Februar</v>
      </c>
      <c r="BB7" s="180" t="str">
        <f t="shared" si="7"/>
        <v>Februar</v>
      </c>
      <c r="BC7" s="180" t="str">
        <f t="shared" si="7"/>
        <v>Februar</v>
      </c>
      <c r="BD7" s="180" t="str">
        <f t="shared" si="7"/>
        <v>Februar</v>
      </c>
      <c r="BE7" s="180" t="str">
        <f t="shared" si="7"/>
        <v>Februar</v>
      </c>
      <c r="BF7" s="180" t="str">
        <f t="shared" si="7"/>
        <v>Februar</v>
      </c>
      <c r="BG7" s="180" t="str">
        <f t="shared" si="7"/>
        <v>Februar</v>
      </c>
      <c r="BH7" s="180" t="str">
        <f t="shared" si="7"/>
        <v>Februar</v>
      </c>
      <c r="BI7" s="180" t="str">
        <f t="shared" si="7"/>
        <v>Februar</v>
      </c>
      <c r="BJ7" s="180" t="str">
        <f t="shared" si="7"/>
        <v>Februar</v>
      </c>
      <c r="BK7" s="180" t="str">
        <f t="shared" si="7"/>
        <v>Februar</v>
      </c>
      <c r="BL7" s="180" t="str">
        <f t="shared" si="7"/>
        <v>Februar</v>
      </c>
      <c r="BM7" s="180" t="str">
        <f t="shared" si="7"/>
        <v>Februar</v>
      </c>
      <c r="BN7" s="180" t="str">
        <f t="shared" si="7"/>
        <v>März</v>
      </c>
      <c r="BO7" s="180" t="str">
        <f t="shared" si="7"/>
        <v>März</v>
      </c>
      <c r="BP7" s="180" t="str">
        <f t="shared" si="7"/>
        <v>März</v>
      </c>
      <c r="BQ7" s="180" t="str">
        <f t="shared" si="7"/>
        <v>März</v>
      </c>
      <c r="BR7" s="180" t="str">
        <f t="shared" si="7"/>
        <v>März</v>
      </c>
      <c r="BS7" s="180" t="str">
        <f aca="true" t="shared" si="8" ref="BS7:ED7">IF(BS5=1,"Januar",IF(BS5=2,"Februar",IF(BS5=3,"März",IF(BS5=4,"April",IF(BS5=5,"Mai",IF(BS5=6,"Juni",""))))))</f>
        <v>März</v>
      </c>
      <c r="BT7" s="180" t="str">
        <f t="shared" si="8"/>
        <v>März</v>
      </c>
      <c r="BU7" s="180" t="str">
        <f t="shared" si="8"/>
        <v>März</v>
      </c>
      <c r="BV7" s="180" t="str">
        <f t="shared" si="8"/>
        <v>März</v>
      </c>
      <c r="BW7" s="180" t="str">
        <f t="shared" si="8"/>
        <v>März</v>
      </c>
      <c r="BX7" s="180" t="str">
        <f t="shared" si="8"/>
        <v>März</v>
      </c>
      <c r="BY7" s="180" t="str">
        <f t="shared" si="8"/>
        <v>März</v>
      </c>
      <c r="BZ7" s="180" t="str">
        <f t="shared" si="8"/>
        <v>März</v>
      </c>
      <c r="CA7" s="180" t="str">
        <f t="shared" si="8"/>
        <v>März</v>
      </c>
      <c r="CB7" s="180" t="str">
        <f t="shared" si="8"/>
        <v>März</v>
      </c>
      <c r="CC7" s="180" t="str">
        <f t="shared" si="8"/>
        <v>März</v>
      </c>
      <c r="CD7" s="180" t="str">
        <f t="shared" si="8"/>
        <v>März</v>
      </c>
      <c r="CE7" s="180" t="str">
        <f t="shared" si="8"/>
        <v>März</v>
      </c>
      <c r="CF7" s="180" t="str">
        <f t="shared" si="8"/>
        <v>März</v>
      </c>
      <c r="CG7" s="180" t="str">
        <f t="shared" si="8"/>
        <v>März</v>
      </c>
      <c r="CH7" s="180" t="str">
        <f t="shared" si="8"/>
        <v>März</v>
      </c>
      <c r="CI7" s="180" t="str">
        <f t="shared" si="8"/>
        <v>März</v>
      </c>
      <c r="CJ7" s="180" t="str">
        <f t="shared" si="8"/>
        <v>März</v>
      </c>
      <c r="CK7" s="180" t="str">
        <f t="shared" si="8"/>
        <v>März</v>
      </c>
      <c r="CL7" s="180" t="str">
        <f t="shared" si="8"/>
        <v>März</v>
      </c>
      <c r="CM7" s="180" t="str">
        <f t="shared" si="8"/>
        <v>März</v>
      </c>
      <c r="CN7" s="180" t="str">
        <f t="shared" si="8"/>
        <v>März</v>
      </c>
      <c r="CO7" s="180" t="str">
        <f t="shared" si="8"/>
        <v>März</v>
      </c>
      <c r="CP7" s="180" t="str">
        <f t="shared" si="8"/>
        <v>März</v>
      </c>
      <c r="CQ7" s="180" t="str">
        <f t="shared" si="8"/>
        <v>März</v>
      </c>
      <c r="CR7" s="180" t="str">
        <f t="shared" si="8"/>
        <v>März</v>
      </c>
      <c r="CS7" s="180" t="str">
        <f t="shared" si="8"/>
        <v>April</v>
      </c>
      <c r="CT7" s="180" t="str">
        <f t="shared" si="8"/>
        <v>April</v>
      </c>
      <c r="CU7" s="180" t="str">
        <f t="shared" si="8"/>
        <v>April</v>
      </c>
      <c r="CV7" s="180" t="str">
        <f t="shared" si="8"/>
        <v>April</v>
      </c>
      <c r="CW7" s="180" t="str">
        <f t="shared" si="8"/>
        <v>April</v>
      </c>
      <c r="CX7" s="180" t="str">
        <f t="shared" si="8"/>
        <v>April</v>
      </c>
      <c r="CY7" s="180" t="str">
        <f t="shared" si="8"/>
        <v>April</v>
      </c>
      <c r="CZ7" s="180" t="str">
        <f t="shared" si="8"/>
        <v>April</v>
      </c>
      <c r="DA7" s="180" t="str">
        <f t="shared" si="8"/>
        <v>April</v>
      </c>
      <c r="DB7" s="180" t="str">
        <f t="shared" si="8"/>
        <v>April</v>
      </c>
      <c r="DC7" s="180" t="str">
        <f t="shared" si="8"/>
        <v>April</v>
      </c>
      <c r="DD7" s="180" t="str">
        <f t="shared" si="8"/>
        <v>April</v>
      </c>
      <c r="DE7" s="180" t="str">
        <f t="shared" si="8"/>
        <v>April</v>
      </c>
      <c r="DF7" s="180" t="str">
        <f t="shared" si="8"/>
        <v>April</v>
      </c>
      <c r="DG7" s="180" t="str">
        <f t="shared" si="8"/>
        <v>April</v>
      </c>
      <c r="DH7" s="180" t="str">
        <f t="shared" si="8"/>
        <v>April</v>
      </c>
      <c r="DI7" s="180" t="str">
        <f t="shared" si="8"/>
        <v>April</v>
      </c>
      <c r="DJ7" s="180" t="str">
        <f t="shared" si="8"/>
        <v>April</v>
      </c>
      <c r="DK7" s="180" t="str">
        <f t="shared" si="8"/>
        <v>April</v>
      </c>
      <c r="DL7" s="180" t="str">
        <f t="shared" si="8"/>
        <v>April</v>
      </c>
      <c r="DM7" s="180" t="str">
        <f t="shared" si="8"/>
        <v>April</v>
      </c>
      <c r="DN7" s="180" t="str">
        <f t="shared" si="8"/>
        <v>April</v>
      </c>
      <c r="DO7" s="180" t="str">
        <f t="shared" si="8"/>
        <v>April</v>
      </c>
      <c r="DP7" s="180" t="str">
        <f t="shared" si="8"/>
        <v>April</v>
      </c>
      <c r="DQ7" s="180" t="str">
        <f t="shared" si="8"/>
        <v>April</v>
      </c>
      <c r="DR7" s="180" t="str">
        <f t="shared" si="8"/>
        <v>April</v>
      </c>
      <c r="DS7" s="180" t="str">
        <f t="shared" si="8"/>
        <v>April</v>
      </c>
      <c r="DT7" s="180" t="str">
        <f t="shared" si="8"/>
        <v>April</v>
      </c>
      <c r="DU7" s="180" t="str">
        <f t="shared" si="8"/>
        <v>April</v>
      </c>
      <c r="DV7" s="180" t="str">
        <f t="shared" si="8"/>
        <v>April</v>
      </c>
      <c r="DW7" s="180" t="str">
        <f t="shared" si="8"/>
        <v>Mai</v>
      </c>
      <c r="DX7" s="180" t="str">
        <f t="shared" si="8"/>
        <v>Mai</v>
      </c>
      <c r="DY7" s="180" t="str">
        <f t="shared" si="8"/>
        <v>Mai</v>
      </c>
      <c r="DZ7" s="180" t="str">
        <f t="shared" si="8"/>
        <v>Mai</v>
      </c>
      <c r="EA7" s="180" t="str">
        <f t="shared" si="8"/>
        <v>Mai</v>
      </c>
      <c r="EB7" s="180" t="str">
        <f t="shared" si="8"/>
        <v>Mai</v>
      </c>
      <c r="EC7" s="180" t="str">
        <f t="shared" si="8"/>
        <v>Mai</v>
      </c>
      <c r="ED7" s="180" t="str">
        <f t="shared" si="8"/>
        <v>Mai</v>
      </c>
      <c r="EE7" s="180" t="str">
        <f aca="true" t="shared" si="9" ref="EE7:GE7">IF(EE5=1,"Januar",IF(EE5=2,"Februar",IF(EE5=3,"März",IF(EE5=4,"April",IF(EE5=5,"Mai",IF(EE5=6,"Juni",""))))))</f>
        <v>Mai</v>
      </c>
      <c r="EF7" s="180" t="str">
        <f t="shared" si="9"/>
        <v>Mai</v>
      </c>
      <c r="EG7" s="180" t="str">
        <f t="shared" si="9"/>
        <v>Mai</v>
      </c>
      <c r="EH7" s="180" t="str">
        <f t="shared" si="9"/>
        <v>Mai</v>
      </c>
      <c r="EI7" s="180" t="str">
        <f t="shared" si="9"/>
        <v>Mai</v>
      </c>
      <c r="EJ7" s="180" t="str">
        <f t="shared" si="9"/>
        <v>Mai</v>
      </c>
      <c r="EK7" s="180" t="str">
        <f t="shared" si="9"/>
        <v>Mai</v>
      </c>
      <c r="EL7" s="180" t="str">
        <f t="shared" si="9"/>
        <v>Mai</v>
      </c>
      <c r="EM7" s="180" t="str">
        <f t="shared" si="9"/>
        <v>Mai</v>
      </c>
      <c r="EN7" s="180" t="str">
        <f t="shared" si="9"/>
        <v>Mai</v>
      </c>
      <c r="EO7" s="180" t="str">
        <f t="shared" si="9"/>
        <v>Mai</v>
      </c>
      <c r="EP7" s="180" t="str">
        <f t="shared" si="9"/>
        <v>Mai</v>
      </c>
      <c r="EQ7" s="180" t="str">
        <f t="shared" si="9"/>
        <v>Mai</v>
      </c>
      <c r="ER7" s="180" t="str">
        <f t="shared" si="9"/>
        <v>Mai</v>
      </c>
      <c r="ES7" s="180" t="str">
        <f t="shared" si="9"/>
        <v>Mai</v>
      </c>
      <c r="ET7" s="180" t="str">
        <f t="shared" si="9"/>
        <v>Mai</v>
      </c>
      <c r="EU7" s="180" t="str">
        <f t="shared" si="9"/>
        <v>Mai</v>
      </c>
      <c r="EV7" s="180" t="str">
        <f t="shared" si="9"/>
        <v>Mai</v>
      </c>
      <c r="EW7" s="180" t="str">
        <f t="shared" si="9"/>
        <v>Mai</v>
      </c>
      <c r="EX7" s="180" t="str">
        <f t="shared" si="9"/>
        <v>Mai</v>
      </c>
      <c r="EY7" s="180" t="str">
        <f t="shared" si="9"/>
        <v>Mai</v>
      </c>
      <c r="EZ7" s="180" t="str">
        <f t="shared" si="9"/>
        <v>Mai</v>
      </c>
      <c r="FA7" s="180" t="str">
        <f t="shared" si="9"/>
        <v>Mai</v>
      </c>
      <c r="FB7" s="180" t="str">
        <f t="shared" si="9"/>
        <v>Juni</v>
      </c>
      <c r="FC7" s="180" t="str">
        <f t="shared" si="9"/>
        <v>Juni</v>
      </c>
      <c r="FD7" s="180" t="str">
        <f t="shared" si="9"/>
        <v>Juni</v>
      </c>
      <c r="FE7" s="180" t="str">
        <f t="shared" si="9"/>
        <v>Juni</v>
      </c>
      <c r="FF7" s="180" t="str">
        <f t="shared" si="9"/>
        <v>Juni</v>
      </c>
      <c r="FG7" s="180" t="str">
        <f t="shared" si="9"/>
        <v>Juni</v>
      </c>
      <c r="FH7" s="180" t="str">
        <f t="shared" si="9"/>
        <v>Juni</v>
      </c>
      <c r="FI7" s="180" t="str">
        <f t="shared" si="9"/>
        <v>Juni</v>
      </c>
      <c r="FJ7" s="180" t="str">
        <f t="shared" si="9"/>
        <v>Juni</v>
      </c>
      <c r="FK7" s="180" t="str">
        <f t="shared" si="9"/>
        <v>Juni</v>
      </c>
      <c r="FL7" s="180" t="str">
        <f t="shared" si="9"/>
        <v>Juni</v>
      </c>
      <c r="FM7" s="180" t="str">
        <f t="shared" si="9"/>
        <v>Juni</v>
      </c>
      <c r="FN7" s="180" t="str">
        <f t="shared" si="9"/>
        <v>Juni</v>
      </c>
      <c r="FO7" s="180" t="str">
        <f t="shared" si="9"/>
        <v>Juni</v>
      </c>
      <c r="FP7" s="180" t="str">
        <f t="shared" si="9"/>
        <v>Juni</v>
      </c>
      <c r="FQ7" s="180" t="str">
        <f t="shared" si="9"/>
        <v>Juni</v>
      </c>
      <c r="FR7" s="180" t="str">
        <f t="shared" si="9"/>
        <v>Juni</v>
      </c>
      <c r="FS7" s="180" t="str">
        <f t="shared" si="9"/>
        <v>Juni</v>
      </c>
      <c r="FT7" s="180" t="str">
        <f t="shared" si="9"/>
        <v>Juni</v>
      </c>
      <c r="FU7" s="180" t="str">
        <f t="shared" si="9"/>
        <v>Juni</v>
      </c>
      <c r="FV7" s="180" t="str">
        <f t="shared" si="9"/>
        <v>Juni</v>
      </c>
      <c r="FW7" s="180" t="str">
        <f t="shared" si="9"/>
        <v>Juni</v>
      </c>
      <c r="FX7" s="180" t="str">
        <f t="shared" si="9"/>
        <v>Juni</v>
      </c>
      <c r="FY7" s="180" t="str">
        <f t="shared" si="9"/>
        <v>Juni</v>
      </c>
      <c r="FZ7" s="180" t="str">
        <f t="shared" si="9"/>
        <v>Juni</v>
      </c>
      <c r="GA7" s="180" t="str">
        <f t="shared" si="9"/>
        <v>Juni</v>
      </c>
      <c r="GB7" s="180" t="str">
        <f t="shared" si="9"/>
        <v>Juni</v>
      </c>
      <c r="GC7" s="180" t="str">
        <f t="shared" si="9"/>
        <v>Juni</v>
      </c>
      <c r="GD7" s="180" t="str">
        <f t="shared" si="9"/>
        <v>Juni</v>
      </c>
      <c r="GE7" s="180" t="str">
        <f t="shared" si="9"/>
        <v>Juni</v>
      </c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  <c r="IT7" s="117"/>
      <c r="IU7" s="117"/>
      <c r="IV7" s="117"/>
    </row>
    <row r="8" spans="2:256" ht="12.75">
      <c r="B8" s="80"/>
      <c r="C8" s="80"/>
      <c r="D8" s="80"/>
      <c r="E8" s="175" t="s">
        <v>121</v>
      </c>
      <c r="F8" s="181">
        <f>IF(F4="","",DAY(F4))</f>
        <v>1</v>
      </c>
      <c r="G8" s="181">
        <f aca="true" t="shared" si="10" ref="G8:BR8">IF(G4="","",DAY(G4))</f>
        <v>2</v>
      </c>
      <c r="H8" s="181">
        <f t="shared" si="10"/>
        <v>3</v>
      </c>
      <c r="I8" s="181">
        <f t="shared" si="10"/>
        <v>4</v>
      </c>
      <c r="J8" s="181">
        <f t="shared" si="10"/>
        <v>5</v>
      </c>
      <c r="K8" s="181">
        <f t="shared" si="10"/>
        <v>6</v>
      </c>
      <c r="L8" s="181">
        <f t="shared" si="10"/>
        <v>7</v>
      </c>
      <c r="M8" s="181">
        <f t="shared" si="10"/>
        <v>8</v>
      </c>
      <c r="N8" s="181">
        <f t="shared" si="10"/>
        <v>9</v>
      </c>
      <c r="O8" s="181">
        <f t="shared" si="10"/>
        <v>10</v>
      </c>
      <c r="P8" s="181">
        <f t="shared" si="10"/>
        <v>11</v>
      </c>
      <c r="Q8" s="181">
        <f t="shared" si="10"/>
        <v>12</v>
      </c>
      <c r="R8" s="181">
        <f t="shared" si="10"/>
        <v>13</v>
      </c>
      <c r="S8" s="181">
        <f t="shared" si="10"/>
        <v>14</v>
      </c>
      <c r="T8" s="181">
        <f t="shared" si="10"/>
        <v>15</v>
      </c>
      <c r="U8" s="181">
        <f t="shared" si="10"/>
        <v>16</v>
      </c>
      <c r="V8" s="181">
        <f t="shared" si="10"/>
        <v>17</v>
      </c>
      <c r="W8" s="181">
        <f t="shared" si="10"/>
        <v>18</v>
      </c>
      <c r="X8" s="181">
        <f t="shared" si="10"/>
        <v>19</v>
      </c>
      <c r="Y8" s="181">
        <f t="shared" si="10"/>
        <v>20</v>
      </c>
      <c r="Z8" s="181">
        <f t="shared" si="10"/>
        <v>21</v>
      </c>
      <c r="AA8" s="181">
        <f t="shared" si="10"/>
        <v>22</v>
      </c>
      <c r="AB8" s="181">
        <f t="shared" si="10"/>
        <v>23</v>
      </c>
      <c r="AC8" s="181">
        <f t="shared" si="10"/>
        <v>24</v>
      </c>
      <c r="AD8" s="181">
        <f t="shared" si="10"/>
        <v>25</v>
      </c>
      <c r="AE8" s="181">
        <f t="shared" si="10"/>
        <v>26</v>
      </c>
      <c r="AF8" s="181">
        <f t="shared" si="10"/>
        <v>27</v>
      </c>
      <c r="AG8" s="181">
        <f t="shared" si="10"/>
        <v>28</v>
      </c>
      <c r="AH8" s="181">
        <f t="shared" si="10"/>
        <v>29</v>
      </c>
      <c r="AI8" s="181">
        <f t="shared" si="10"/>
        <v>30</v>
      </c>
      <c r="AJ8" s="181">
        <f t="shared" si="10"/>
        <v>31</v>
      </c>
      <c r="AK8" s="181">
        <f t="shared" si="10"/>
        <v>1</v>
      </c>
      <c r="AL8" s="181">
        <f t="shared" si="10"/>
        <v>2</v>
      </c>
      <c r="AM8" s="181">
        <f t="shared" si="10"/>
        <v>3</v>
      </c>
      <c r="AN8" s="181">
        <f t="shared" si="10"/>
        <v>4</v>
      </c>
      <c r="AO8" s="181">
        <f t="shared" si="10"/>
        <v>5</v>
      </c>
      <c r="AP8" s="181">
        <f t="shared" si="10"/>
        <v>6</v>
      </c>
      <c r="AQ8" s="181">
        <f t="shared" si="10"/>
        <v>7</v>
      </c>
      <c r="AR8" s="181">
        <f t="shared" si="10"/>
        <v>8</v>
      </c>
      <c r="AS8" s="181">
        <f t="shared" si="10"/>
        <v>9</v>
      </c>
      <c r="AT8" s="181">
        <f t="shared" si="10"/>
        <v>10</v>
      </c>
      <c r="AU8" s="181">
        <f t="shared" si="10"/>
        <v>11</v>
      </c>
      <c r="AV8" s="181">
        <f t="shared" si="10"/>
        <v>12</v>
      </c>
      <c r="AW8" s="181">
        <f t="shared" si="10"/>
        <v>13</v>
      </c>
      <c r="AX8" s="181">
        <f t="shared" si="10"/>
        <v>14</v>
      </c>
      <c r="AY8" s="181">
        <f t="shared" si="10"/>
        <v>15</v>
      </c>
      <c r="AZ8" s="181">
        <f t="shared" si="10"/>
        <v>16</v>
      </c>
      <c r="BA8" s="181">
        <f t="shared" si="10"/>
        <v>17</v>
      </c>
      <c r="BB8" s="181">
        <f t="shared" si="10"/>
        <v>18</v>
      </c>
      <c r="BC8" s="181">
        <f t="shared" si="10"/>
        <v>19</v>
      </c>
      <c r="BD8" s="181">
        <f t="shared" si="10"/>
        <v>20</v>
      </c>
      <c r="BE8" s="181">
        <f t="shared" si="10"/>
        <v>21</v>
      </c>
      <c r="BF8" s="181">
        <f t="shared" si="10"/>
        <v>22</v>
      </c>
      <c r="BG8" s="181">
        <f t="shared" si="10"/>
        <v>23</v>
      </c>
      <c r="BH8" s="181">
        <f t="shared" si="10"/>
        <v>24</v>
      </c>
      <c r="BI8" s="181">
        <f t="shared" si="10"/>
        <v>25</v>
      </c>
      <c r="BJ8" s="181">
        <f t="shared" si="10"/>
        <v>26</v>
      </c>
      <c r="BK8" s="181">
        <f t="shared" si="10"/>
        <v>27</v>
      </c>
      <c r="BL8" s="181">
        <f t="shared" si="10"/>
        <v>28</v>
      </c>
      <c r="BM8" s="181">
        <f t="shared" si="10"/>
        <v>29</v>
      </c>
      <c r="BN8" s="181">
        <f t="shared" si="10"/>
        <v>1</v>
      </c>
      <c r="BO8" s="181">
        <f t="shared" si="10"/>
        <v>2</v>
      </c>
      <c r="BP8" s="181">
        <f t="shared" si="10"/>
        <v>3</v>
      </c>
      <c r="BQ8" s="181">
        <f t="shared" si="10"/>
        <v>4</v>
      </c>
      <c r="BR8" s="181">
        <f t="shared" si="10"/>
        <v>5</v>
      </c>
      <c r="BS8" s="181">
        <f aca="true" t="shared" si="11" ref="BS8:ED8">IF(BS4="","",DAY(BS4))</f>
        <v>6</v>
      </c>
      <c r="BT8" s="181">
        <f t="shared" si="11"/>
        <v>7</v>
      </c>
      <c r="BU8" s="181">
        <f t="shared" si="11"/>
        <v>8</v>
      </c>
      <c r="BV8" s="181">
        <f t="shared" si="11"/>
        <v>9</v>
      </c>
      <c r="BW8" s="181">
        <f t="shared" si="11"/>
        <v>10</v>
      </c>
      <c r="BX8" s="181">
        <f t="shared" si="11"/>
        <v>11</v>
      </c>
      <c r="BY8" s="181">
        <f t="shared" si="11"/>
        <v>12</v>
      </c>
      <c r="BZ8" s="181">
        <f t="shared" si="11"/>
        <v>13</v>
      </c>
      <c r="CA8" s="181">
        <f t="shared" si="11"/>
        <v>14</v>
      </c>
      <c r="CB8" s="181">
        <f t="shared" si="11"/>
        <v>15</v>
      </c>
      <c r="CC8" s="181">
        <f t="shared" si="11"/>
        <v>16</v>
      </c>
      <c r="CD8" s="181">
        <f t="shared" si="11"/>
        <v>17</v>
      </c>
      <c r="CE8" s="181">
        <f t="shared" si="11"/>
        <v>18</v>
      </c>
      <c r="CF8" s="181">
        <f t="shared" si="11"/>
        <v>19</v>
      </c>
      <c r="CG8" s="181">
        <f t="shared" si="11"/>
        <v>20</v>
      </c>
      <c r="CH8" s="181">
        <f t="shared" si="11"/>
        <v>21</v>
      </c>
      <c r="CI8" s="181">
        <f t="shared" si="11"/>
        <v>22</v>
      </c>
      <c r="CJ8" s="181">
        <f t="shared" si="11"/>
        <v>23</v>
      </c>
      <c r="CK8" s="181">
        <f t="shared" si="11"/>
        <v>24</v>
      </c>
      <c r="CL8" s="181">
        <f t="shared" si="11"/>
        <v>25</v>
      </c>
      <c r="CM8" s="181">
        <f t="shared" si="11"/>
        <v>26</v>
      </c>
      <c r="CN8" s="181">
        <f t="shared" si="11"/>
        <v>27</v>
      </c>
      <c r="CO8" s="181">
        <f t="shared" si="11"/>
        <v>28</v>
      </c>
      <c r="CP8" s="181">
        <f t="shared" si="11"/>
        <v>29</v>
      </c>
      <c r="CQ8" s="181">
        <f t="shared" si="11"/>
        <v>30</v>
      </c>
      <c r="CR8" s="181">
        <f t="shared" si="11"/>
        <v>31</v>
      </c>
      <c r="CS8" s="181">
        <f t="shared" si="11"/>
        <v>1</v>
      </c>
      <c r="CT8" s="181">
        <f t="shared" si="11"/>
        <v>2</v>
      </c>
      <c r="CU8" s="181">
        <f t="shared" si="11"/>
        <v>3</v>
      </c>
      <c r="CV8" s="181">
        <f t="shared" si="11"/>
        <v>4</v>
      </c>
      <c r="CW8" s="181">
        <f t="shared" si="11"/>
        <v>5</v>
      </c>
      <c r="CX8" s="181">
        <f t="shared" si="11"/>
        <v>6</v>
      </c>
      <c r="CY8" s="181">
        <f t="shared" si="11"/>
        <v>7</v>
      </c>
      <c r="CZ8" s="181">
        <f t="shared" si="11"/>
        <v>8</v>
      </c>
      <c r="DA8" s="181">
        <f t="shared" si="11"/>
        <v>9</v>
      </c>
      <c r="DB8" s="181">
        <f t="shared" si="11"/>
        <v>10</v>
      </c>
      <c r="DC8" s="181">
        <f t="shared" si="11"/>
        <v>11</v>
      </c>
      <c r="DD8" s="181">
        <f t="shared" si="11"/>
        <v>12</v>
      </c>
      <c r="DE8" s="181">
        <f t="shared" si="11"/>
        <v>13</v>
      </c>
      <c r="DF8" s="181">
        <f t="shared" si="11"/>
        <v>14</v>
      </c>
      <c r="DG8" s="181">
        <f t="shared" si="11"/>
        <v>15</v>
      </c>
      <c r="DH8" s="181">
        <f t="shared" si="11"/>
        <v>16</v>
      </c>
      <c r="DI8" s="181">
        <f t="shared" si="11"/>
        <v>17</v>
      </c>
      <c r="DJ8" s="181">
        <f t="shared" si="11"/>
        <v>18</v>
      </c>
      <c r="DK8" s="181">
        <f t="shared" si="11"/>
        <v>19</v>
      </c>
      <c r="DL8" s="181">
        <f t="shared" si="11"/>
        <v>20</v>
      </c>
      <c r="DM8" s="181">
        <f t="shared" si="11"/>
        <v>21</v>
      </c>
      <c r="DN8" s="181">
        <f t="shared" si="11"/>
        <v>22</v>
      </c>
      <c r="DO8" s="181">
        <f t="shared" si="11"/>
        <v>23</v>
      </c>
      <c r="DP8" s="181">
        <f t="shared" si="11"/>
        <v>24</v>
      </c>
      <c r="DQ8" s="181">
        <f t="shared" si="11"/>
        <v>25</v>
      </c>
      <c r="DR8" s="181">
        <f t="shared" si="11"/>
        <v>26</v>
      </c>
      <c r="DS8" s="181">
        <f t="shared" si="11"/>
        <v>27</v>
      </c>
      <c r="DT8" s="181">
        <f t="shared" si="11"/>
        <v>28</v>
      </c>
      <c r="DU8" s="181">
        <f t="shared" si="11"/>
        <v>29</v>
      </c>
      <c r="DV8" s="181">
        <f t="shared" si="11"/>
        <v>30</v>
      </c>
      <c r="DW8" s="181">
        <f t="shared" si="11"/>
        <v>1</v>
      </c>
      <c r="DX8" s="181">
        <f t="shared" si="11"/>
        <v>2</v>
      </c>
      <c r="DY8" s="181">
        <f t="shared" si="11"/>
        <v>3</v>
      </c>
      <c r="DZ8" s="181">
        <f t="shared" si="11"/>
        <v>4</v>
      </c>
      <c r="EA8" s="181">
        <f t="shared" si="11"/>
        <v>5</v>
      </c>
      <c r="EB8" s="181">
        <f t="shared" si="11"/>
        <v>6</v>
      </c>
      <c r="EC8" s="181">
        <f t="shared" si="11"/>
        <v>7</v>
      </c>
      <c r="ED8" s="181">
        <f t="shared" si="11"/>
        <v>8</v>
      </c>
      <c r="EE8" s="181">
        <f aca="true" t="shared" si="12" ref="EE8:GE8">IF(EE4="","",DAY(EE4))</f>
        <v>9</v>
      </c>
      <c r="EF8" s="181">
        <f t="shared" si="12"/>
        <v>10</v>
      </c>
      <c r="EG8" s="181">
        <f t="shared" si="12"/>
        <v>11</v>
      </c>
      <c r="EH8" s="181">
        <f t="shared" si="12"/>
        <v>12</v>
      </c>
      <c r="EI8" s="181">
        <f t="shared" si="12"/>
        <v>13</v>
      </c>
      <c r="EJ8" s="181">
        <f t="shared" si="12"/>
        <v>14</v>
      </c>
      <c r="EK8" s="181">
        <f t="shared" si="12"/>
        <v>15</v>
      </c>
      <c r="EL8" s="181">
        <f t="shared" si="12"/>
        <v>16</v>
      </c>
      <c r="EM8" s="181">
        <f t="shared" si="12"/>
        <v>17</v>
      </c>
      <c r="EN8" s="181">
        <f t="shared" si="12"/>
        <v>18</v>
      </c>
      <c r="EO8" s="181">
        <f t="shared" si="12"/>
        <v>19</v>
      </c>
      <c r="EP8" s="181">
        <f t="shared" si="12"/>
        <v>20</v>
      </c>
      <c r="EQ8" s="181">
        <f t="shared" si="12"/>
        <v>21</v>
      </c>
      <c r="ER8" s="181">
        <f t="shared" si="12"/>
        <v>22</v>
      </c>
      <c r="ES8" s="181">
        <f t="shared" si="12"/>
        <v>23</v>
      </c>
      <c r="ET8" s="181">
        <f t="shared" si="12"/>
        <v>24</v>
      </c>
      <c r="EU8" s="181">
        <f t="shared" si="12"/>
        <v>25</v>
      </c>
      <c r="EV8" s="181">
        <f t="shared" si="12"/>
        <v>26</v>
      </c>
      <c r="EW8" s="181">
        <f t="shared" si="12"/>
        <v>27</v>
      </c>
      <c r="EX8" s="181">
        <f t="shared" si="12"/>
        <v>28</v>
      </c>
      <c r="EY8" s="181">
        <f t="shared" si="12"/>
        <v>29</v>
      </c>
      <c r="EZ8" s="181">
        <f t="shared" si="12"/>
        <v>30</v>
      </c>
      <c r="FA8" s="181">
        <f t="shared" si="12"/>
        <v>31</v>
      </c>
      <c r="FB8" s="181">
        <f t="shared" si="12"/>
        <v>1</v>
      </c>
      <c r="FC8" s="181">
        <f t="shared" si="12"/>
        <v>2</v>
      </c>
      <c r="FD8" s="181">
        <f t="shared" si="12"/>
        <v>3</v>
      </c>
      <c r="FE8" s="181">
        <f t="shared" si="12"/>
        <v>4</v>
      </c>
      <c r="FF8" s="181">
        <f t="shared" si="12"/>
        <v>5</v>
      </c>
      <c r="FG8" s="181">
        <f t="shared" si="12"/>
        <v>6</v>
      </c>
      <c r="FH8" s="181">
        <f t="shared" si="12"/>
        <v>7</v>
      </c>
      <c r="FI8" s="181">
        <f t="shared" si="12"/>
        <v>8</v>
      </c>
      <c r="FJ8" s="181">
        <f t="shared" si="12"/>
        <v>9</v>
      </c>
      <c r="FK8" s="181">
        <f t="shared" si="12"/>
        <v>10</v>
      </c>
      <c r="FL8" s="181">
        <f t="shared" si="12"/>
        <v>11</v>
      </c>
      <c r="FM8" s="181">
        <f t="shared" si="12"/>
        <v>12</v>
      </c>
      <c r="FN8" s="181">
        <f t="shared" si="12"/>
        <v>13</v>
      </c>
      <c r="FO8" s="181">
        <f t="shared" si="12"/>
        <v>14</v>
      </c>
      <c r="FP8" s="181">
        <f t="shared" si="12"/>
        <v>15</v>
      </c>
      <c r="FQ8" s="181">
        <f t="shared" si="12"/>
        <v>16</v>
      </c>
      <c r="FR8" s="181">
        <f t="shared" si="12"/>
        <v>17</v>
      </c>
      <c r="FS8" s="181">
        <f t="shared" si="12"/>
        <v>18</v>
      </c>
      <c r="FT8" s="181">
        <f t="shared" si="12"/>
        <v>19</v>
      </c>
      <c r="FU8" s="181">
        <f t="shared" si="12"/>
        <v>20</v>
      </c>
      <c r="FV8" s="181">
        <f t="shared" si="12"/>
        <v>21</v>
      </c>
      <c r="FW8" s="181">
        <f t="shared" si="12"/>
        <v>22</v>
      </c>
      <c r="FX8" s="181">
        <f t="shared" si="12"/>
        <v>23</v>
      </c>
      <c r="FY8" s="181">
        <f t="shared" si="12"/>
        <v>24</v>
      </c>
      <c r="FZ8" s="181">
        <f t="shared" si="12"/>
        <v>25</v>
      </c>
      <c r="GA8" s="181">
        <f t="shared" si="12"/>
        <v>26</v>
      </c>
      <c r="GB8" s="181">
        <f t="shared" si="12"/>
        <v>27</v>
      </c>
      <c r="GC8" s="181">
        <f t="shared" si="12"/>
        <v>28</v>
      </c>
      <c r="GD8" s="181">
        <f t="shared" si="12"/>
        <v>29</v>
      </c>
      <c r="GE8" s="181">
        <f t="shared" si="12"/>
        <v>30</v>
      </c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  <c r="IT8" s="117"/>
      <c r="IU8" s="117"/>
      <c r="IV8" s="117"/>
    </row>
    <row r="9" spans="2:256" ht="12.75">
      <c r="B9" s="80"/>
      <c r="C9" s="80"/>
      <c r="D9" s="80"/>
      <c r="E9" s="175" t="s">
        <v>26</v>
      </c>
      <c r="F9" s="33">
        <f>IF(F4="","",WEEKDAY(F4))</f>
        <v>6</v>
      </c>
      <c r="G9" s="33">
        <f aca="true" t="shared" si="13" ref="G9:BR9">IF(G4="","",WEEKDAY(G4))</f>
        <v>7</v>
      </c>
      <c r="H9" s="33">
        <f t="shared" si="13"/>
        <v>1</v>
      </c>
      <c r="I9" s="33">
        <f t="shared" si="13"/>
        <v>2</v>
      </c>
      <c r="J9" s="33">
        <f t="shared" si="13"/>
        <v>3</v>
      </c>
      <c r="K9" s="33">
        <f t="shared" si="13"/>
        <v>4</v>
      </c>
      <c r="L9" s="33">
        <f t="shared" si="13"/>
        <v>5</v>
      </c>
      <c r="M9" s="33">
        <f t="shared" si="13"/>
        <v>6</v>
      </c>
      <c r="N9" s="33">
        <f t="shared" si="13"/>
        <v>7</v>
      </c>
      <c r="O9" s="33">
        <f t="shared" si="13"/>
        <v>1</v>
      </c>
      <c r="P9" s="33">
        <f t="shared" si="13"/>
        <v>2</v>
      </c>
      <c r="Q9" s="33">
        <f t="shared" si="13"/>
        <v>3</v>
      </c>
      <c r="R9" s="33">
        <f t="shared" si="13"/>
        <v>4</v>
      </c>
      <c r="S9" s="33">
        <f t="shared" si="13"/>
        <v>5</v>
      </c>
      <c r="T9" s="33">
        <f t="shared" si="13"/>
        <v>6</v>
      </c>
      <c r="U9" s="33">
        <f t="shared" si="13"/>
        <v>7</v>
      </c>
      <c r="V9" s="33">
        <f t="shared" si="13"/>
        <v>1</v>
      </c>
      <c r="W9" s="33">
        <f t="shared" si="13"/>
        <v>2</v>
      </c>
      <c r="X9" s="33">
        <f t="shared" si="13"/>
        <v>3</v>
      </c>
      <c r="Y9" s="33">
        <f t="shared" si="13"/>
        <v>4</v>
      </c>
      <c r="Z9" s="33">
        <f t="shared" si="13"/>
        <v>5</v>
      </c>
      <c r="AA9" s="33">
        <f t="shared" si="13"/>
        <v>6</v>
      </c>
      <c r="AB9" s="33">
        <f t="shared" si="13"/>
        <v>7</v>
      </c>
      <c r="AC9" s="33">
        <f t="shared" si="13"/>
        <v>1</v>
      </c>
      <c r="AD9" s="33">
        <f t="shared" si="13"/>
        <v>2</v>
      </c>
      <c r="AE9" s="33">
        <f t="shared" si="13"/>
        <v>3</v>
      </c>
      <c r="AF9" s="33">
        <f t="shared" si="13"/>
        <v>4</v>
      </c>
      <c r="AG9" s="33">
        <f t="shared" si="13"/>
        <v>5</v>
      </c>
      <c r="AH9" s="33">
        <f t="shared" si="13"/>
        <v>6</v>
      </c>
      <c r="AI9" s="33">
        <f t="shared" si="13"/>
        <v>7</v>
      </c>
      <c r="AJ9" s="33">
        <f t="shared" si="13"/>
        <v>1</v>
      </c>
      <c r="AK9" s="33">
        <f t="shared" si="13"/>
        <v>2</v>
      </c>
      <c r="AL9" s="33">
        <f t="shared" si="13"/>
        <v>3</v>
      </c>
      <c r="AM9" s="33">
        <f t="shared" si="13"/>
        <v>4</v>
      </c>
      <c r="AN9" s="33">
        <f t="shared" si="13"/>
        <v>5</v>
      </c>
      <c r="AO9" s="33">
        <f t="shared" si="13"/>
        <v>6</v>
      </c>
      <c r="AP9" s="33">
        <f t="shared" si="13"/>
        <v>7</v>
      </c>
      <c r="AQ9" s="33">
        <f t="shared" si="13"/>
        <v>1</v>
      </c>
      <c r="AR9" s="33">
        <f t="shared" si="13"/>
        <v>2</v>
      </c>
      <c r="AS9" s="33">
        <f t="shared" si="13"/>
        <v>3</v>
      </c>
      <c r="AT9" s="33">
        <f t="shared" si="13"/>
        <v>4</v>
      </c>
      <c r="AU9" s="33">
        <f t="shared" si="13"/>
        <v>5</v>
      </c>
      <c r="AV9" s="33">
        <f t="shared" si="13"/>
        <v>6</v>
      </c>
      <c r="AW9" s="33">
        <f t="shared" si="13"/>
        <v>7</v>
      </c>
      <c r="AX9" s="33">
        <f t="shared" si="13"/>
        <v>1</v>
      </c>
      <c r="AY9" s="33">
        <f t="shared" si="13"/>
        <v>2</v>
      </c>
      <c r="AZ9" s="33">
        <f t="shared" si="13"/>
        <v>3</v>
      </c>
      <c r="BA9" s="33">
        <f t="shared" si="13"/>
        <v>4</v>
      </c>
      <c r="BB9" s="33">
        <f t="shared" si="13"/>
        <v>5</v>
      </c>
      <c r="BC9" s="33">
        <f t="shared" si="13"/>
        <v>6</v>
      </c>
      <c r="BD9" s="33">
        <f t="shared" si="13"/>
        <v>7</v>
      </c>
      <c r="BE9" s="33">
        <f t="shared" si="13"/>
        <v>1</v>
      </c>
      <c r="BF9" s="33">
        <f t="shared" si="13"/>
        <v>2</v>
      </c>
      <c r="BG9" s="33">
        <f t="shared" si="13"/>
        <v>3</v>
      </c>
      <c r="BH9" s="33">
        <f t="shared" si="13"/>
        <v>4</v>
      </c>
      <c r="BI9" s="33">
        <f t="shared" si="13"/>
        <v>5</v>
      </c>
      <c r="BJ9" s="33">
        <f t="shared" si="13"/>
        <v>6</v>
      </c>
      <c r="BK9" s="33">
        <f t="shared" si="13"/>
        <v>7</v>
      </c>
      <c r="BL9" s="33">
        <f t="shared" si="13"/>
        <v>1</v>
      </c>
      <c r="BM9" s="33">
        <f t="shared" si="13"/>
        <v>2</v>
      </c>
      <c r="BN9" s="33">
        <f t="shared" si="13"/>
        <v>3</v>
      </c>
      <c r="BO9" s="33">
        <f t="shared" si="13"/>
        <v>4</v>
      </c>
      <c r="BP9" s="33">
        <f t="shared" si="13"/>
        <v>5</v>
      </c>
      <c r="BQ9" s="33">
        <f t="shared" si="13"/>
        <v>6</v>
      </c>
      <c r="BR9" s="33">
        <f t="shared" si="13"/>
        <v>7</v>
      </c>
      <c r="BS9" s="33">
        <f aca="true" t="shared" si="14" ref="BS9:ED9">IF(BS4="","",WEEKDAY(BS4))</f>
        <v>1</v>
      </c>
      <c r="BT9" s="33">
        <f t="shared" si="14"/>
        <v>2</v>
      </c>
      <c r="BU9" s="33">
        <f t="shared" si="14"/>
        <v>3</v>
      </c>
      <c r="BV9" s="33">
        <f t="shared" si="14"/>
        <v>4</v>
      </c>
      <c r="BW9" s="33">
        <f t="shared" si="14"/>
        <v>5</v>
      </c>
      <c r="BX9" s="33">
        <f t="shared" si="14"/>
        <v>6</v>
      </c>
      <c r="BY9" s="33">
        <f t="shared" si="14"/>
        <v>7</v>
      </c>
      <c r="BZ9" s="33">
        <f t="shared" si="14"/>
        <v>1</v>
      </c>
      <c r="CA9" s="33">
        <f t="shared" si="14"/>
        <v>2</v>
      </c>
      <c r="CB9" s="33">
        <f t="shared" si="14"/>
        <v>3</v>
      </c>
      <c r="CC9" s="33">
        <f t="shared" si="14"/>
        <v>4</v>
      </c>
      <c r="CD9" s="33">
        <f t="shared" si="14"/>
        <v>5</v>
      </c>
      <c r="CE9" s="33">
        <f t="shared" si="14"/>
        <v>6</v>
      </c>
      <c r="CF9" s="33">
        <f t="shared" si="14"/>
        <v>7</v>
      </c>
      <c r="CG9" s="33">
        <f t="shared" si="14"/>
        <v>1</v>
      </c>
      <c r="CH9" s="33">
        <f t="shared" si="14"/>
        <v>2</v>
      </c>
      <c r="CI9" s="33">
        <f t="shared" si="14"/>
        <v>3</v>
      </c>
      <c r="CJ9" s="33">
        <f t="shared" si="14"/>
        <v>4</v>
      </c>
      <c r="CK9" s="33">
        <f t="shared" si="14"/>
        <v>5</v>
      </c>
      <c r="CL9" s="33">
        <f t="shared" si="14"/>
        <v>6</v>
      </c>
      <c r="CM9" s="33">
        <f t="shared" si="14"/>
        <v>7</v>
      </c>
      <c r="CN9" s="33">
        <f t="shared" si="14"/>
        <v>1</v>
      </c>
      <c r="CO9" s="33">
        <f t="shared" si="14"/>
        <v>2</v>
      </c>
      <c r="CP9" s="33">
        <f t="shared" si="14"/>
        <v>3</v>
      </c>
      <c r="CQ9" s="33">
        <f t="shared" si="14"/>
        <v>4</v>
      </c>
      <c r="CR9" s="33">
        <f t="shared" si="14"/>
        <v>5</v>
      </c>
      <c r="CS9" s="33">
        <f t="shared" si="14"/>
        <v>6</v>
      </c>
      <c r="CT9" s="33">
        <f t="shared" si="14"/>
        <v>7</v>
      </c>
      <c r="CU9" s="33">
        <f t="shared" si="14"/>
        <v>1</v>
      </c>
      <c r="CV9" s="33">
        <f t="shared" si="14"/>
        <v>2</v>
      </c>
      <c r="CW9" s="33">
        <f t="shared" si="14"/>
        <v>3</v>
      </c>
      <c r="CX9" s="33">
        <f t="shared" si="14"/>
        <v>4</v>
      </c>
      <c r="CY9" s="33">
        <f t="shared" si="14"/>
        <v>5</v>
      </c>
      <c r="CZ9" s="33">
        <f t="shared" si="14"/>
        <v>6</v>
      </c>
      <c r="DA9" s="33">
        <f t="shared" si="14"/>
        <v>7</v>
      </c>
      <c r="DB9" s="33">
        <f t="shared" si="14"/>
        <v>1</v>
      </c>
      <c r="DC9" s="33">
        <f t="shared" si="14"/>
        <v>2</v>
      </c>
      <c r="DD9" s="33">
        <f t="shared" si="14"/>
        <v>3</v>
      </c>
      <c r="DE9" s="33">
        <f t="shared" si="14"/>
        <v>4</v>
      </c>
      <c r="DF9" s="33">
        <f t="shared" si="14"/>
        <v>5</v>
      </c>
      <c r="DG9" s="33">
        <f t="shared" si="14"/>
        <v>6</v>
      </c>
      <c r="DH9" s="33">
        <f t="shared" si="14"/>
        <v>7</v>
      </c>
      <c r="DI9" s="33">
        <f t="shared" si="14"/>
        <v>1</v>
      </c>
      <c r="DJ9" s="33">
        <f t="shared" si="14"/>
        <v>2</v>
      </c>
      <c r="DK9" s="33">
        <f t="shared" si="14"/>
        <v>3</v>
      </c>
      <c r="DL9" s="33">
        <f t="shared" si="14"/>
        <v>4</v>
      </c>
      <c r="DM9" s="33">
        <f t="shared" si="14"/>
        <v>5</v>
      </c>
      <c r="DN9" s="33">
        <f t="shared" si="14"/>
        <v>6</v>
      </c>
      <c r="DO9" s="33">
        <f t="shared" si="14"/>
        <v>7</v>
      </c>
      <c r="DP9" s="33">
        <f t="shared" si="14"/>
        <v>1</v>
      </c>
      <c r="DQ9" s="33">
        <f t="shared" si="14"/>
        <v>2</v>
      </c>
      <c r="DR9" s="33">
        <f t="shared" si="14"/>
        <v>3</v>
      </c>
      <c r="DS9" s="33">
        <f t="shared" si="14"/>
        <v>4</v>
      </c>
      <c r="DT9" s="33">
        <f t="shared" si="14"/>
        <v>5</v>
      </c>
      <c r="DU9" s="33">
        <f t="shared" si="14"/>
        <v>6</v>
      </c>
      <c r="DV9" s="33">
        <f t="shared" si="14"/>
        <v>7</v>
      </c>
      <c r="DW9" s="33">
        <f t="shared" si="14"/>
        <v>1</v>
      </c>
      <c r="DX9" s="33">
        <f t="shared" si="14"/>
        <v>2</v>
      </c>
      <c r="DY9" s="33">
        <f t="shared" si="14"/>
        <v>3</v>
      </c>
      <c r="DZ9" s="33">
        <f t="shared" si="14"/>
        <v>4</v>
      </c>
      <c r="EA9" s="33">
        <f t="shared" si="14"/>
        <v>5</v>
      </c>
      <c r="EB9" s="33">
        <f t="shared" si="14"/>
        <v>6</v>
      </c>
      <c r="EC9" s="33">
        <f t="shared" si="14"/>
        <v>7</v>
      </c>
      <c r="ED9" s="33">
        <f t="shared" si="14"/>
        <v>1</v>
      </c>
      <c r="EE9" s="33">
        <f aca="true" t="shared" si="15" ref="EE9:GE9">IF(EE4="","",WEEKDAY(EE4))</f>
        <v>2</v>
      </c>
      <c r="EF9" s="33">
        <f t="shared" si="15"/>
        <v>3</v>
      </c>
      <c r="EG9" s="33">
        <f t="shared" si="15"/>
        <v>4</v>
      </c>
      <c r="EH9" s="33">
        <f t="shared" si="15"/>
        <v>5</v>
      </c>
      <c r="EI9" s="33">
        <f t="shared" si="15"/>
        <v>6</v>
      </c>
      <c r="EJ9" s="33">
        <f t="shared" si="15"/>
        <v>7</v>
      </c>
      <c r="EK9" s="33">
        <f t="shared" si="15"/>
        <v>1</v>
      </c>
      <c r="EL9" s="33">
        <f t="shared" si="15"/>
        <v>2</v>
      </c>
      <c r="EM9" s="33">
        <f t="shared" si="15"/>
        <v>3</v>
      </c>
      <c r="EN9" s="33">
        <f t="shared" si="15"/>
        <v>4</v>
      </c>
      <c r="EO9" s="33">
        <f t="shared" si="15"/>
        <v>5</v>
      </c>
      <c r="EP9" s="33">
        <f t="shared" si="15"/>
        <v>6</v>
      </c>
      <c r="EQ9" s="33">
        <f t="shared" si="15"/>
        <v>7</v>
      </c>
      <c r="ER9" s="33">
        <f t="shared" si="15"/>
        <v>1</v>
      </c>
      <c r="ES9" s="33">
        <f t="shared" si="15"/>
        <v>2</v>
      </c>
      <c r="ET9" s="33">
        <f t="shared" si="15"/>
        <v>3</v>
      </c>
      <c r="EU9" s="33">
        <f t="shared" si="15"/>
        <v>4</v>
      </c>
      <c r="EV9" s="33">
        <f t="shared" si="15"/>
        <v>5</v>
      </c>
      <c r="EW9" s="33">
        <f t="shared" si="15"/>
        <v>6</v>
      </c>
      <c r="EX9" s="33">
        <f t="shared" si="15"/>
        <v>7</v>
      </c>
      <c r="EY9" s="33">
        <f t="shared" si="15"/>
        <v>1</v>
      </c>
      <c r="EZ9" s="33">
        <f t="shared" si="15"/>
        <v>2</v>
      </c>
      <c r="FA9" s="33">
        <f t="shared" si="15"/>
        <v>3</v>
      </c>
      <c r="FB9" s="33">
        <f t="shared" si="15"/>
        <v>4</v>
      </c>
      <c r="FC9" s="33">
        <f t="shared" si="15"/>
        <v>5</v>
      </c>
      <c r="FD9" s="33">
        <f t="shared" si="15"/>
        <v>6</v>
      </c>
      <c r="FE9" s="33">
        <f t="shared" si="15"/>
        <v>7</v>
      </c>
      <c r="FF9" s="33">
        <f t="shared" si="15"/>
        <v>1</v>
      </c>
      <c r="FG9" s="33">
        <f t="shared" si="15"/>
        <v>2</v>
      </c>
      <c r="FH9" s="33">
        <f t="shared" si="15"/>
        <v>3</v>
      </c>
      <c r="FI9" s="33">
        <f t="shared" si="15"/>
        <v>4</v>
      </c>
      <c r="FJ9" s="33">
        <f t="shared" si="15"/>
        <v>5</v>
      </c>
      <c r="FK9" s="33">
        <f t="shared" si="15"/>
        <v>6</v>
      </c>
      <c r="FL9" s="33">
        <f t="shared" si="15"/>
        <v>7</v>
      </c>
      <c r="FM9" s="33">
        <f t="shared" si="15"/>
        <v>1</v>
      </c>
      <c r="FN9" s="33">
        <f t="shared" si="15"/>
        <v>2</v>
      </c>
      <c r="FO9" s="33">
        <f t="shared" si="15"/>
        <v>3</v>
      </c>
      <c r="FP9" s="33">
        <f t="shared" si="15"/>
        <v>4</v>
      </c>
      <c r="FQ9" s="33">
        <f t="shared" si="15"/>
        <v>5</v>
      </c>
      <c r="FR9" s="33">
        <f t="shared" si="15"/>
        <v>6</v>
      </c>
      <c r="FS9" s="33">
        <f t="shared" si="15"/>
        <v>7</v>
      </c>
      <c r="FT9" s="33">
        <f t="shared" si="15"/>
        <v>1</v>
      </c>
      <c r="FU9" s="33">
        <f t="shared" si="15"/>
        <v>2</v>
      </c>
      <c r="FV9" s="33">
        <f t="shared" si="15"/>
        <v>3</v>
      </c>
      <c r="FW9" s="33">
        <f t="shared" si="15"/>
        <v>4</v>
      </c>
      <c r="FX9" s="33">
        <f t="shared" si="15"/>
        <v>5</v>
      </c>
      <c r="FY9" s="33">
        <f t="shared" si="15"/>
        <v>6</v>
      </c>
      <c r="FZ9" s="33">
        <f t="shared" si="15"/>
        <v>7</v>
      </c>
      <c r="GA9" s="33">
        <f t="shared" si="15"/>
        <v>1</v>
      </c>
      <c r="GB9" s="33">
        <f t="shared" si="15"/>
        <v>2</v>
      </c>
      <c r="GC9" s="33">
        <f t="shared" si="15"/>
        <v>3</v>
      </c>
      <c r="GD9" s="33">
        <f t="shared" si="15"/>
        <v>4</v>
      </c>
      <c r="GE9" s="33">
        <f t="shared" si="15"/>
        <v>5</v>
      </c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  <c r="IT9" s="117"/>
      <c r="IU9" s="117"/>
      <c r="IV9" s="117"/>
    </row>
    <row r="10" spans="2:256" ht="12.75" hidden="1">
      <c r="B10" s="80"/>
      <c r="C10" s="80"/>
      <c r="D10" s="80"/>
      <c r="E10" s="81" t="s">
        <v>24</v>
      </c>
      <c r="F10" s="37">
        <f>COUNTIF(Feiertage!$H$3:$H$200,F4)</f>
        <v>1</v>
      </c>
      <c r="G10" s="37">
        <f>COUNTIF(Feiertage!$H$3:$H$200,G4)</f>
        <v>0</v>
      </c>
      <c r="H10" s="37">
        <f>COUNTIF(Feiertage!$H$3:$H$200,H4)</f>
        <v>0</v>
      </c>
      <c r="I10" s="37">
        <f>COUNTIF(Feiertage!$H$3:$H$200,I4)</f>
        <v>0</v>
      </c>
      <c r="J10" s="37">
        <f>COUNTIF(Feiertage!$H$3:$H$200,J4)</f>
        <v>0</v>
      </c>
      <c r="K10" s="37">
        <f>COUNTIF(Feiertage!$H$3:$H$200,K4)</f>
        <v>0</v>
      </c>
      <c r="L10" s="37">
        <f>COUNTIF(Feiertage!$H$3:$H$200,L4)</f>
        <v>0</v>
      </c>
      <c r="M10" s="37">
        <f>COUNTIF(Feiertage!$H$3:$H$200,M4)</f>
        <v>0</v>
      </c>
      <c r="N10" s="37">
        <f>COUNTIF(Feiertage!$H$3:$H$200,N4)</f>
        <v>0</v>
      </c>
      <c r="O10" s="37">
        <f>COUNTIF(Feiertage!$H$3:$H$200,O4)</f>
        <v>0</v>
      </c>
      <c r="P10" s="37">
        <f>COUNTIF(Feiertage!$H$3:$H$200,P4)</f>
        <v>0</v>
      </c>
      <c r="Q10" s="37">
        <f>COUNTIF(Feiertage!$H$3:$H$200,Q4)</f>
        <v>0</v>
      </c>
      <c r="R10" s="37">
        <f>COUNTIF(Feiertage!$H$3:$H$200,R4)</f>
        <v>0</v>
      </c>
      <c r="S10" s="37">
        <f>COUNTIF(Feiertage!$H$3:$H$200,S4)</f>
        <v>0</v>
      </c>
      <c r="T10" s="37">
        <f>COUNTIF(Feiertage!$H$3:$H$200,T4)</f>
        <v>0</v>
      </c>
      <c r="U10" s="37">
        <f>COUNTIF(Feiertage!$H$3:$H$200,U4)</f>
        <v>0</v>
      </c>
      <c r="V10" s="37">
        <f>COUNTIF(Feiertage!$H$3:$H$200,V4)</f>
        <v>0</v>
      </c>
      <c r="W10" s="37">
        <f>COUNTIF(Feiertage!$H$3:$H$200,W4)</f>
        <v>0</v>
      </c>
      <c r="X10" s="37">
        <f>COUNTIF(Feiertage!$H$3:$H$200,X4)</f>
        <v>0</v>
      </c>
      <c r="Y10" s="37">
        <f>COUNTIF(Feiertage!$H$3:$H$200,Y4)</f>
        <v>0</v>
      </c>
      <c r="Z10" s="37">
        <f>COUNTIF(Feiertage!$H$3:$H$200,Z4)</f>
        <v>0</v>
      </c>
      <c r="AA10" s="37">
        <f>COUNTIF(Feiertage!$H$3:$H$200,AA4)</f>
        <v>0</v>
      </c>
      <c r="AB10" s="37">
        <f>COUNTIF(Feiertage!$H$3:$H$200,AB4)</f>
        <v>0</v>
      </c>
      <c r="AC10" s="37">
        <f>COUNTIF(Feiertage!$H$3:$H$200,AC4)</f>
        <v>0</v>
      </c>
      <c r="AD10" s="37">
        <f>COUNTIF(Feiertage!$H$3:$H$200,AD4)</f>
        <v>0</v>
      </c>
      <c r="AE10" s="37">
        <f>COUNTIF(Feiertage!$H$3:$H$200,AE4)</f>
        <v>0</v>
      </c>
      <c r="AF10" s="37">
        <f>COUNTIF(Feiertage!$H$3:$H$200,AF4)</f>
        <v>0</v>
      </c>
      <c r="AG10" s="37">
        <f>COUNTIF(Feiertage!$H$3:$H$200,AG4)</f>
        <v>0</v>
      </c>
      <c r="AH10" s="37">
        <f>COUNTIF(Feiertage!$H$3:$H$200,AH4)</f>
        <v>0</v>
      </c>
      <c r="AI10" s="37">
        <f>COUNTIF(Feiertage!$H$3:$H$200,AI4)</f>
        <v>0</v>
      </c>
      <c r="AJ10" s="37">
        <f>COUNTIF(Feiertage!$H$3:$H$200,AJ4)</f>
        <v>0</v>
      </c>
      <c r="AK10" s="37">
        <f>COUNTIF(Feiertage!$H$3:$H$200,AK4)</f>
        <v>0</v>
      </c>
      <c r="AL10" s="37">
        <f>COUNTIF(Feiertage!$H$3:$H$200,AL4)</f>
        <v>0</v>
      </c>
      <c r="AM10" s="37">
        <f>COUNTIF(Feiertage!$H$3:$H$200,AM4)</f>
        <v>0</v>
      </c>
      <c r="AN10" s="37">
        <f>COUNTIF(Feiertage!$H$3:$H$200,AN4)</f>
        <v>0</v>
      </c>
      <c r="AO10" s="37">
        <f>COUNTIF(Feiertage!$H$3:$H$200,AO4)</f>
        <v>0</v>
      </c>
      <c r="AP10" s="37">
        <f>COUNTIF(Feiertage!$H$3:$H$200,AP4)</f>
        <v>0</v>
      </c>
      <c r="AQ10" s="37">
        <f>COUNTIF(Feiertage!$H$3:$H$200,AQ4)</f>
        <v>0</v>
      </c>
      <c r="AR10" s="37">
        <f>COUNTIF(Feiertage!$H$3:$H$200,AR4)</f>
        <v>0</v>
      </c>
      <c r="AS10" s="37">
        <f>COUNTIF(Feiertage!$H$3:$H$200,AS4)</f>
        <v>0</v>
      </c>
      <c r="AT10" s="37">
        <f>COUNTIF(Feiertage!$H$3:$H$200,AT4)</f>
        <v>0</v>
      </c>
      <c r="AU10" s="37">
        <f>COUNTIF(Feiertage!$H$3:$H$200,AU4)</f>
        <v>0</v>
      </c>
      <c r="AV10" s="37">
        <f>COUNTIF(Feiertage!$H$3:$H$200,AV4)</f>
        <v>0</v>
      </c>
      <c r="AW10" s="37">
        <f>COUNTIF(Feiertage!$H$3:$H$200,AW4)</f>
        <v>0</v>
      </c>
      <c r="AX10" s="37">
        <f>COUNTIF(Feiertage!$H$3:$H$200,AX4)</f>
        <v>0</v>
      </c>
      <c r="AY10" s="37">
        <f>COUNTIF(Feiertage!$H$3:$H$200,AY4)</f>
        <v>0</v>
      </c>
      <c r="AZ10" s="37">
        <f>COUNTIF(Feiertage!$H$3:$H$200,AZ4)</f>
        <v>0</v>
      </c>
      <c r="BA10" s="37">
        <f>COUNTIF(Feiertage!$H$3:$H$200,BA4)</f>
        <v>0</v>
      </c>
      <c r="BB10" s="37">
        <f>COUNTIF(Feiertage!$H$3:$H$200,BB4)</f>
        <v>0</v>
      </c>
      <c r="BC10" s="37">
        <f>COUNTIF(Feiertage!$H$3:$H$200,BC4)</f>
        <v>0</v>
      </c>
      <c r="BD10" s="37">
        <f>COUNTIF(Feiertage!$H$3:$H$200,BD4)</f>
        <v>0</v>
      </c>
      <c r="BE10" s="37">
        <f>COUNTIF(Feiertage!$H$3:$H$200,BE4)</f>
        <v>0</v>
      </c>
      <c r="BF10" s="37">
        <f>COUNTIF(Feiertage!$H$3:$H$200,BF4)</f>
        <v>0</v>
      </c>
      <c r="BG10" s="37">
        <f>COUNTIF(Feiertage!$H$3:$H$200,BG4)</f>
        <v>0</v>
      </c>
      <c r="BH10" s="37">
        <f>COUNTIF(Feiertage!$H$3:$H$200,BH4)</f>
        <v>0</v>
      </c>
      <c r="BI10" s="37">
        <f>COUNTIF(Feiertage!$H$3:$H$200,BI4)</f>
        <v>0</v>
      </c>
      <c r="BJ10" s="37">
        <f>COUNTIF(Feiertage!$H$3:$H$200,BJ4)</f>
        <v>0</v>
      </c>
      <c r="BK10" s="37">
        <f>COUNTIF(Feiertage!$H$3:$H$200,BK4)</f>
        <v>0</v>
      </c>
      <c r="BL10" s="37">
        <f>COUNTIF(Feiertage!$H$3:$H$200,BL4)</f>
        <v>0</v>
      </c>
      <c r="BM10" s="37">
        <f>COUNTIF(Feiertage!$H$3:$H$200,BM4)</f>
        <v>0</v>
      </c>
      <c r="BN10" s="37">
        <f>COUNTIF(Feiertage!$H$3:$H$200,BN4)</f>
        <v>0</v>
      </c>
      <c r="BO10" s="37">
        <f>COUNTIF(Feiertage!$H$3:$H$200,BO4)</f>
        <v>0</v>
      </c>
      <c r="BP10" s="37">
        <f>COUNTIF(Feiertage!$H$3:$H$200,BP4)</f>
        <v>0</v>
      </c>
      <c r="BQ10" s="37">
        <f>COUNTIF(Feiertage!$H$3:$H$200,BQ4)</f>
        <v>0</v>
      </c>
      <c r="BR10" s="37">
        <f>COUNTIF(Feiertage!$H$3:$H$200,BR4)</f>
        <v>0</v>
      </c>
      <c r="BS10" s="37">
        <f>COUNTIF(Feiertage!$H$3:$H$200,BS4)</f>
        <v>0</v>
      </c>
      <c r="BT10" s="37">
        <f>COUNTIF(Feiertage!$H$3:$H$200,BT4)</f>
        <v>0</v>
      </c>
      <c r="BU10" s="37">
        <f>COUNTIF(Feiertage!$H$3:$H$200,BU4)</f>
        <v>0</v>
      </c>
      <c r="BV10" s="37">
        <f>COUNTIF(Feiertage!$H$3:$H$200,BV4)</f>
        <v>0</v>
      </c>
      <c r="BW10" s="37">
        <f>COUNTIF(Feiertage!$H$3:$H$200,BW4)</f>
        <v>0</v>
      </c>
      <c r="BX10" s="37">
        <f>COUNTIF(Feiertage!$H$3:$H$200,BX4)</f>
        <v>0</v>
      </c>
      <c r="BY10" s="37">
        <f>COUNTIF(Feiertage!$H$3:$H$200,BY4)</f>
        <v>0</v>
      </c>
      <c r="BZ10" s="37">
        <f>COUNTIF(Feiertage!$H$3:$H$200,BZ4)</f>
        <v>0</v>
      </c>
      <c r="CA10" s="37">
        <f>COUNTIF(Feiertage!$H$3:$H$200,CA4)</f>
        <v>0</v>
      </c>
      <c r="CB10" s="37">
        <f>COUNTIF(Feiertage!$H$3:$H$200,CB4)</f>
        <v>0</v>
      </c>
      <c r="CC10" s="37">
        <f>COUNTIF(Feiertage!$H$3:$H$200,CC4)</f>
        <v>0</v>
      </c>
      <c r="CD10" s="37">
        <f>COUNTIF(Feiertage!$H$3:$H$200,CD4)</f>
        <v>0</v>
      </c>
      <c r="CE10" s="37">
        <f>COUNTIF(Feiertage!$H$3:$H$200,CE4)</f>
        <v>0</v>
      </c>
      <c r="CF10" s="37">
        <f>COUNTIF(Feiertage!$H$3:$H$200,CF4)</f>
        <v>0</v>
      </c>
      <c r="CG10" s="37">
        <f>COUNTIF(Feiertage!$H$3:$H$200,CG4)</f>
        <v>0</v>
      </c>
      <c r="CH10" s="37">
        <f>COUNTIF(Feiertage!$H$3:$H$200,CH4)</f>
        <v>0</v>
      </c>
      <c r="CI10" s="37">
        <f>COUNTIF(Feiertage!$H$3:$H$200,CI4)</f>
        <v>0</v>
      </c>
      <c r="CJ10" s="37">
        <f>COUNTIF(Feiertage!$H$3:$H$200,CJ4)</f>
        <v>0</v>
      </c>
      <c r="CK10" s="37">
        <f>COUNTIF(Feiertage!$H$3:$H$200,CK4)</f>
        <v>0</v>
      </c>
      <c r="CL10" s="37">
        <f>COUNTIF(Feiertage!$H$3:$H$200,CL4)</f>
        <v>1</v>
      </c>
      <c r="CM10" s="37">
        <f>COUNTIF(Feiertage!$H$3:$H$200,CM4)</f>
        <v>0</v>
      </c>
      <c r="CN10" s="37">
        <f>COUNTIF(Feiertage!$H$3:$H$200,CN4)</f>
        <v>1</v>
      </c>
      <c r="CO10" s="37">
        <f>COUNTIF(Feiertage!$H$3:$H$200,CO4)</f>
        <v>1</v>
      </c>
      <c r="CP10" s="37">
        <f>COUNTIF(Feiertage!$H$3:$H$200,CP4)</f>
        <v>0</v>
      </c>
      <c r="CQ10" s="37">
        <f>COUNTIF(Feiertage!$H$3:$H$200,CQ4)</f>
        <v>0</v>
      </c>
      <c r="CR10" s="37">
        <f>COUNTIF(Feiertage!$H$3:$H$200,CR4)</f>
        <v>0</v>
      </c>
      <c r="CS10" s="37">
        <f>COUNTIF(Feiertage!$H$3:$H$200,CS4)</f>
        <v>0</v>
      </c>
      <c r="CT10" s="37">
        <f>COUNTIF(Feiertage!$H$3:$H$200,CT4)</f>
        <v>0</v>
      </c>
      <c r="CU10" s="37">
        <f>COUNTIF(Feiertage!$H$3:$H$200,CU4)</f>
        <v>0</v>
      </c>
      <c r="CV10" s="37">
        <f>COUNTIF(Feiertage!$H$3:$H$200,CV4)</f>
        <v>0</v>
      </c>
      <c r="CW10" s="37">
        <f>COUNTIF(Feiertage!$H$3:$H$200,CW4)</f>
        <v>0</v>
      </c>
      <c r="CX10" s="37">
        <f>COUNTIF(Feiertage!$H$3:$H$200,CX4)</f>
        <v>0</v>
      </c>
      <c r="CY10" s="37">
        <f>COUNTIF(Feiertage!$H$3:$H$200,CY4)</f>
        <v>0</v>
      </c>
      <c r="CZ10" s="37">
        <f>COUNTIF(Feiertage!$H$3:$H$200,CZ4)</f>
        <v>0</v>
      </c>
      <c r="DA10" s="37">
        <f>COUNTIF(Feiertage!$H$3:$H$200,DA4)</f>
        <v>0</v>
      </c>
      <c r="DB10" s="37">
        <f>COUNTIF(Feiertage!$H$3:$H$200,DB4)</f>
        <v>0</v>
      </c>
      <c r="DC10" s="37">
        <f>COUNTIF(Feiertage!$H$3:$H$200,DC4)</f>
        <v>0</v>
      </c>
      <c r="DD10" s="37">
        <f>COUNTIF(Feiertage!$H$3:$H$200,DD4)</f>
        <v>0</v>
      </c>
      <c r="DE10" s="37">
        <f>COUNTIF(Feiertage!$H$3:$H$200,DE4)</f>
        <v>0</v>
      </c>
      <c r="DF10" s="37">
        <f>COUNTIF(Feiertage!$H$3:$H$200,DF4)</f>
        <v>0</v>
      </c>
      <c r="DG10" s="37">
        <f>COUNTIF(Feiertage!$H$3:$H$200,DG4)</f>
        <v>0</v>
      </c>
      <c r="DH10" s="37">
        <f>COUNTIF(Feiertage!$H$3:$H$200,DH4)</f>
        <v>0</v>
      </c>
      <c r="DI10" s="37">
        <f>COUNTIF(Feiertage!$H$3:$H$200,DI4)</f>
        <v>0</v>
      </c>
      <c r="DJ10" s="37">
        <f>COUNTIF(Feiertage!$H$3:$H$200,DJ4)</f>
        <v>0</v>
      </c>
      <c r="DK10" s="37">
        <f>COUNTIF(Feiertage!$H$3:$H$200,DK4)</f>
        <v>0</v>
      </c>
      <c r="DL10" s="37">
        <f>COUNTIF(Feiertage!$H$3:$H$200,DL4)</f>
        <v>0</v>
      </c>
      <c r="DM10" s="37">
        <f>COUNTIF(Feiertage!$H$3:$H$200,DM4)</f>
        <v>0</v>
      </c>
      <c r="DN10" s="37">
        <f>COUNTIF(Feiertage!$H$3:$H$200,DN4)</f>
        <v>0</v>
      </c>
      <c r="DO10" s="37">
        <f>COUNTIF(Feiertage!$H$3:$H$200,DO4)</f>
        <v>0</v>
      </c>
      <c r="DP10" s="37">
        <f>COUNTIF(Feiertage!$H$3:$H$200,DP4)</f>
        <v>0</v>
      </c>
      <c r="DQ10" s="37">
        <f>COUNTIF(Feiertage!$H$3:$H$200,DQ4)</f>
        <v>0</v>
      </c>
      <c r="DR10" s="37">
        <f>COUNTIF(Feiertage!$H$3:$H$200,DR4)</f>
        <v>0</v>
      </c>
      <c r="DS10" s="37">
        <f>COUNTIF(Feiertage!$H$3:$H$200,DS4)</f>
        <v>0</v>
      </c>
      <c r="DT10" s="37">
        <f>COUNTIF(Feiertage!$H$3:$H$200,DT4)</f>
        <v>0</v>
      </c>
      <c r="DU10" s="37">
        <f>COUNTIF(Feiertage!$H$3:$H$200,DU4)</f>
        <v>0</v>
      </c>
      <c r="DV10" s="37">
        <f>COUNTIF(Feiertage!$H$3:$H$200,DV4)</f>
        <v>0</v>
      </c>
      <c r="DW10" s="37">
        <f>COUNTIF(Feiertage!$H$3:$H$200,DW4)</f>
        <v>1</v>
      </c>
      <c r="DX10" s="37">
        <f>COUNTIF(Feiertage!$H$3:$H$200,DX4)</f>
        <v>0</v>
      </c>
      <c r="DY10" s="37">
        <f>COUNTIF(Feiertage!$H$3:$H$200,DY4)</f>
        <v>0</v>
      </c>
      <c r="DZ10" s="37">
        <f>COUNTIF(Feiertage!$H$3:$H$200,DZ4)</f>
        <v>0</v>
      </c>
      <c r="EA10" s="37">
        <f>COUNTIF(Feiertage!$H$3:$H$200,EA4)</f>
        <v>1</v>
      </c>
      <c r="EB10" s="37">
        <f>COUNTIF(Feiertage!$H$3:$H$200,EB4)</f>
        <v>0</v>
      </c>
      <c r="EC10" s="37">
        <f>COUNTIF(Feiertage!$H$3:$H$200,EC4)</f>
        <v>0</v>
      </c>
      <c r="ED10" s="37">
        <f>COUNTIF(Feiertage!$H$3:$H$200,ED4)</f>
        <v>0</v>
      </c>
      <c r="EE10" s="37">
        <f>COUNTIF(Feiertage!$H$3:$H$200,EE4)</f>
        <v>0</v>
      </c>
      <c r="EF10" s="37">
        <f>COUNTIF(Feiertage!$H$3:$H$200,EF4)</f>
        <v>0</v>
      </c>
      <c r="EG10" s="37">
        <f>COUNTIF(Feiertage!$H$3:$H$200,EG4)</f>
        <v>0</v>
      </c>
      <c r="EH10" s="37">
        <f>COUNTIF(Feiertage!$H$3:$H$200,EH4)</f>
        <v>0</v>
      </c>
      <c r="EI10" s="37">
        <f>COUNTIF(Feiertage!$H$3:$H$200,EI4)</f>
        <v>0</v>
      </c>
      <c r="EJ10" s="37">
        <f>COUNTIF(Feiertage!$H$3:$H$200,EJ4)</f>
        <v>0</v>
      </c>
      <c r="EK10" s="37">
        <f>COUNTIF(Feiertage!$H$3:$H$200,EK4)</f>
        <v>0</v>
      </c>
      <c r="EL10" s="37">
        <f>COUNTIF(Feiertage!$H$3:$H$200,EL4)</f>
        <v>1</v>
      </c>
      <c r="EM10" s="37">
        <f>COUNTIF(Feiertage!$H$3:$H$200,EM4)</f>
        <v>0</v>
      </c>
      <c r="EN10" s="37">
        <f>COUNTIF(Feiertage!$H$3:$H$200,EN4)</f>
        <v>0</v>
      </c>
      <c r="EO10" s="37">
        <f>COUNTIF(Feiertage!$H$3:$H$200,EO4)</f>
        <v>0</v>
      </c>
      <c r="EP10" s="37">
        <f>COUNTIF(Feiertage!$H$3:$H$200,EP4)</f>
        <v>0</v>
      </c>
      <c r="EQ10" s="37">
        <f>COUNTIF(Feiertage!$H$3:$H$200,EQ4)</f>
        <v>0</v>
      </c>
      <c r="ER10" s="37">
        <f>COUNTIF(Feiertage!$H$3:$H$200,ER4)</f>
        <v>0</v>
      </c>
      <c r="ES10" s="37">
        <f>COUNTIF(Feiertage!$H$3:$H$200,ES4)</f>
        <v>0</v>
      </c>
      <c r="ET10" s="37">
        <f>COUNTIF(Feiertage!$H$3:$H$200,ET4)</f>
        <v>0</v>
      </c>
      <c r="EU10" s="37">
        <f>COUNTIF(Feiertage!$H$3:$H$200,EU4)</f>
        <v>0</v>
      </c>
      <c r="EV10" s="37">
        <f>COUNTIF(Feiertage!$H$3:$H$200,EV4)</f>
        <v>0</v>
      </c>
      <c r="EW10" s="37">
        <f>COUNTIF(Feiertage!$H$3:$H$200,EW4)</f>
        <v>0</v>
      </c>
      <c r="EX10" s="37">
        <f>COUNTIF(Feiertage!$H$3:$H$200,EX4)</f>
        <v>0</v>
      </c>
      <c r="EY10" s="37">
        <f>COUNTIF(Feiertage!$H$3:$H$200,EY4)</f>
        <v>0</v>
      </c>
      <c r="EZ10" s="37">
        <f>COUNTIF(Feiertage!$H$3:$H$200,EZ4)</f>
        <v>0</v>
      </c>
      <c r="FA10" s="37">
        <f>COUNTIF(Feiertage!$H$3:$H$200,FA4)</f>
        <v>0</v>
      </c>
      <c r="FB10" s="37">
        <f>COUNTIF(Feiertage!$H$3:$H$200,FB4)</f>
        <v>0</v>
      </c>
      <c r="FC10" s="37">
        <f>COUNTIF(Feiertage!$H$3:$H$200,FC4)</f>
        <v>0</v>
      </c>
      <c r="FD10" s="37">
        <f>COUNTIF(Feiertage!$H$3:$H$200,FD4)</f>
        <v>0</v>
      </c>
      <c r="FE10" s="37">
        <f>COUNTIF(Feiertage!$H$3:$H$200,FE4)</f>
        <v>0</v>
      </c>
      <c r="FF10" s="37">
        <f>COUNTIF(Feiertage!$H$3:$H$200,FF4)</f>
        <v>0</v>
      </c>
      <c r="FG10" s="37">
        <f>COUNTIF(Feiertage!$H$3:$H$200,FG4)</f>
        <v>0</v>
      </c>
      <c r="FH10" s="37">
        <f>COUNTIF(Feiertage!$H$3:$H$200,FH4)</f>
        <v>0</v>
      </c>
      <c r="FI10" s="37">
        <f>COUNTIF(Feiertage!$H$3:$H$200,FI4)</f>
        <v>0</v>
      </c>
      <c r="FJ10" s="37">
        <f>COUNTIF(Feiertage!$H$3:$H$200,FJ4)</f>
        <v>0</v>
      </c>
      <c r="FK10" s="37">
        <f>COUNTIF(Feiertage!$H$3:$H$200,FK4)</f>
        <v>0</v>
      </c>
      <c r="FL10" s="37">
        <f>COUNTIF(Feiertage!$H$3:$H$200,FL4)</f>
        <v>0</v>
      </c>
      <c r="FM10" s="37">
        <f>COUNTIF(Feiertage!$H$3:$H$200,FM4)</f>
        <v>0</v>
      </c>
      <c r="FN10" s="37">
        <f>COUNTIF(Feiertage!$H$3:$H$200,FN4)</f>
        <v>0</v>
      </c>
      <c r="FO10" s="37">
        <f>COUNTIF(Feiertage!$H$3:$H$200,FO4)</f>
        <v>0</v>
      </c>
      <c r="FP10" s="37">
        <f>COUNTIF(Feiertage!$H$3:$H$200,FP4)</f>
        <v>0</v>
      </c>
      <c r="FQ10" s="37">
        <f>COUNTIF(Feiertage!$H$3:$H$200,FQ4)</f>
        <v>0</v>
      </c>
      <c r="FR10" s="37">
        <f>COUNTIF(Feiertage!$H$3:$H$200,FR4)</f>
        <v>0</v>
      </c>
      <c r="FS10" s="37">
        <f>COUNTIF(Feiertage!$H$3:$H$200,FS4)</f>
        <v>0</v>
      </c>
      <c r="FT10" s="37">
        <f>COUNTIF(Feiertage!$H$3:$H$200,FT4)</f>
        <v>0</v>
      </c>
      <c r="FU10" s="37">
        <f>COUNTIF(Feiertage!$H$3:$H$200,FU4)</f>
        <v>0</v>
      </c>
      <c r="FV10" s="37">
        <f>COUNTIF(Feiertage!$H$3:$H$200,FV4)</f>
        <v>0</v>
      </c>
      <c r="FW10" s="37">
        <f>COUNTIF(Feiertage!$H$3:$H$200,FW4)</f>
        <v>0</v>
      </c>
      <c r="FX10" s="37">
        <f>COUNTIF(Feiertage!$H$3:$H$200,FX4)</f>
        <v>0</v>
      </c>
      <c r="FY10" s="37">
        <f>COUNTIF(Feiertage!$H$3:$H$200,FY4)</f>
        <v>0</v>
      </c>
      <c r="FZ10" s="37">
        <f>COUNTIF(Feiertage!$H$3:$H$200,FZ4)</f>
        <v>0</v>
      </c>
      <c r="GA10" s="37">
        <f>COUNTIF(Feiertage!$H$3:$H$200,GA4)</f>
        <v>0</v>
      </c>
      <c r="GB10" s="37">
        <f>COUNTIF(Feiertage!$H$3:$H$200,GB4)</f>
        <v>0</v>
      </c>
      <c r="GC10" s="37">
        <f>COUNTIF(Feiertage!$H$3:$H$200,GC4)</f>
        <v>0</v>
      </c>
      <c r="GD10" s="37">
        <f>COUNTIF(Feiertage!$H$3:$H$200,GD4)</f>
        <v>0</v>
      </c>
      <c r="GE10" s="37">
        <f>IF(GE4="","",COUNTIF(Feiertage!$H$3:EW16,GE4))</f>
        <v>0</v>
      </c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7"/>
      <c r="IT10" s="117"/>
      <c r="IU10" s="117"/>
      <c r="IV10" s="117"/>
    </row>
    <row r="11" spans="2:256" ht="12.75" hidden="1">
      <c r="B11" s="80"/>
      <c r="C11" s="80"/>
      <c r="D11" s="80"/>
      <c r="E11" s="82" t="s">
        <v>137</v>
      </c>
      <c r="F11" s="37">
        <f>COUNTIF(Ferien!$G$2:$R$77,F4)</f>
        <v>0</v>
      </c>
      <c r="G11" s="37">
        <f>COUNTIF(Ferien!$G$2:$R$77,G4)</f>
        <v>0</v>
      </c>
      <c r="H11" s="37">
        <f>COUNTIF(Ferien!$G$2:$R$77,H4)</f>
        <v>0</v>
      </c>
      <c r="I11" s="37">
        <f>COUNTIF(Ferien!$G$2:$R$77,I4)</f>
        <v>0</v>
      </c>
      <c r="J11" s="37">
        <f>COUNTIF(Ferien!$G$2:$R$77,J4)</f>
        <v>0</v>
      </c>
      <c r="K11" s="37">
        <f>COUNTIF(Ferien!$G$2:$R$77,K4)</f>
        <v>0</v>
      </c>
      <c r="L11" s="37">
        <f>COUNTIF(Ferien!$G$2:$R$77,L4)</f>
        <v>0</v>
      </c>
      <c r="M11" s="37">
        <f>COUNTIF(Ferien!$G$2:$R$77,M4)</f>
        <v>0</v>
      </c>
      <c r="N11" s="37">
        <f>COUNTIF(Ferien!$G$2:$R$77,N4)</f>
        <v>0</v>
      </c>
      <c r="O11" s="37">
        <f>COUNTIF(Ferien!$G$2:$R$77,O4)</f>
        <v>0</v>
      </c>
      <c r="P11" s="37">
        <f>COUNTIF(Ferien!$G$2:$R$77,P4)</f>
        <v>0</v>
      </c>
      <c r="Q11" s="37">
        <f>COUNTIF(Ferien!$G$2:$R$77,Q4)</f>
        <v>0</v>
      </c>
      <c r="R11" s="37">
        <f>COUNTIF(Ferien!$G$2:$R$77,R4)</f>
        <v>0</v>
      </c>
      <c r="S11" s="37">
        <f>COUNTIF(Ferien!$G$2:$R$77,S4)</f>
        <v>0</v>
      </c>
      <c r="T11" s="37">
        <f>COUNTIF(Ferien!$G$2:$R$77,T4)</f>
        <v>0</v>
      </c>
      <c r="U11" s="37">
        <f>COUNTIF(Ferien!$G$2:$R$77,U4)</f>
        <v>0</v>
      </c>
      <c r="V11" s="37">
        <f>COUNTIF(Ferien!$G$2:$R$77,V4)</f>
        <v>0</v>
      </c>
      <c r="W11" s="37">
        <f>COUNTIF(Ferien!$G$2:$R$77,W4)</f>
        <v>0</v>
      </c>
      <c r="X11" s="37">
        <f>COUNTIF(Ferien!$G$2:$R$77,X4)</f>
        <v>0</v>
      </c>
      <c r="Y11" s="37">
        <f>COUNTIF(Ferien!$G$2:$R$77,Y4)</f>
        <v>0</v>
      </c>
      <c r="Z11" s="37">
        <f>COUNTIF(Ferien!$G$2:$R$77,Z4)</f>
        <v>0</v>
      </c>
      <c r="AA11" s="37">
        <f>COUNTIF(Ferien!$G$2:$R$77,AA4)</f>
        <v>0</v>
      </c>
      <c r="AB11" s="37">
        <f>COUNTIF(Ferien!$G$2:$R$77,AB4)</f>
        <v>0</v>
      </c>
      <c r="AC11" s="37">
        <f>COUNTIF(Ferien!$G$2:$R$77,AC4)</f>
        <v>0</v>
      </c>
      <c r="AD11" s="37">
        <f>COUNTIF(Ferien!$G$2:$R$77,AD4)</f>
        <v>0</v>
      </c>
      <c r="AE11" s="37">
        <f>COUNTIF(Ferien!$G$2:$R$77,AE4)</f>
        <v>0</v>
      </c>
      <c r="AF11" s="37">
        <f>COUNTIF(Ferien!$G$2:$R$77,AF4)</f>
        <v>0</v>
      </c>
      <c r="AG11" s="37">
        <f>COUNTIF(Ferien!$G$2:$R$77,AG4)</f>
        <v>0</v>
      </c>
      <c r="AH11" s="37">
        <f>COUNTIF(Ferien!$G$2:$R$77,AH4)</f>
        <v>0</v>
      </c>
      <c r="AI11" s="37">
        <f>COUNTIF(Ferien!$G$2:$R$77,AI4)</f>
        <v>0</v>
      </c>
      <c r="AJ11" s="37">
        <f>COUNTIF(Ferien!$G$2:$R$77,AJ4)</f>
        <v>0</v>
      </c>
      <c r="AK11" s="37">
        <f>COUNTIF(Ferien!$G$2:$R$77,AK4)</f>
        <v>0</v>
      </c>
      <c r="AL11" s="37">
        <f>COUNTIF(Ferien!$G$2:$R$77,AL4)</f>
        <v>0</v>
      </c>
      <c r="AM11" s="37">
        <f>COUNTIF(Ferien!$G$2:$R$77,AM4)</f>
        <v>0</v>
      </c>
      <c r="AN11" s="37">
        <f>COUNTIF(Ferien!$G$2:$R$77,AN4)</f>
        <v>0</v>
      </c>
      <c r="AO11" s="37">
        <f>COUNTIF(Ferien!$G$2:$R$77,AO4)</f>
        <v>0</v>
      </c>
      <c r="AP11" s="37">
        <f>COUNTIF(Ferien!$G$2:$R$77,AP4)</f>
        <v>0</v>
      </c>
      <c r="AQ11" s="37">
        <f>COUNTIF(Ferien!$G$2:$R$77,AQ4)</f>
        <v>0</v>
      </c>
      <c r="AR11" s="37">
        <f>COUNTIF(Ferien!$G$2:$R$77,AR4)</f>
        <v>0</v>
      </c>
      <c r="AS11" s="37">
        <f>COUNTIF(Ferien!$G$2:$R$77,AS4)</f>
        <v>0</v>
      </c>
      <c r="AT11" s="37">
        <f>COUNTIF(Ferien!$G$2:$R$77,AT4)</f>
        <v>0</v>
      </c>
      <c r="AU11" s="37">
        <f>COUNTIF(Ferien!$G$2:$R$77,AU4)</f>
        <v>0</v>
      </c>
      <c r="AV11" s="37">
        <f>COUNTIF(Ferien!$G$2:$R$77,AV4)</f>
        <v>0</v>
      </c>
      <c r="AW11" s="37">
        <f>COUNTIF(Ferien!$G$2:$R$77,AW4)</f>
        <v>0</v>
      </c>
      <c r="AX11" s="37">
        <f>COUNTIF(Ferien!$G$2:$R$77,AX4)</f>
        <v>0</v>
      </c>
      <c r="AY11" s="37">
        <f>COUNTIF(Ferien!$G$2:$R$77,AY4)</f>
        <v>0</v>
      </c>
      <c r="AZ11" s="37">
        <f>COUNTIF(Ferien!$G$2:$R$77,AZ4)</f>
        <v>0</v>
      </c>
      <c r="BA11" s="37">
        <f>COUNTIF(Ferien!$G$2:$R$77,BA4)</f>
        <v>0</v>
      </c>
      <c r="BB11" s="37">
        <f>COUNTIF(Ferien!$G$2:$R$77,BB4)</f>
        <v>0</v>
      </c>
      <c r="BC11" s="37">
        <f>COUNTIF(Ferien!$G$2:$R$77,BC4)</f>
        <v>0</v>
      </c>
      <c r="BD11" s="37">
        <f>COUNTIF(Ferien!$G$2:$R$77,BD4)</f>
        <v>0</v>
      </c>
      <c r="BE11" s="37">
        <f>COUNTIF(Ferien!$G$2:$R$77,BE4)</f>
        <v>0</v>
      </c>
      <c r="BF11" s="37">
        <f>COUNTIF(Ferien!$G$2:$R$77,BF4)</f>
        <v>0</v>
      </c>
      <c r="BG11" s="37">
        <f>COUNTIF(Ferien!$G$2:$R$77,BG4)</f>
        <v>0</v>
      </c>
      <c r="BH11" s="37">
        <f>COUNTIF(Ferien!$G$2:$R$77,BH4)</f>
        <v>0</v>
      </c>
      <c r="BI11" s="37">
        <f>COUNTIF(Ferien!$G$2:$R$77,BI4)</f>
        <v>0</v>
      </c>
      <c r="BJ11" s="37">
        <f>COUNTIF(Ferien!$G$2:$R$77,BJ4)</f>
        <v>0</v>
      </c>
      <c r="BK11" s="37">
        <f>COUNTIF(Ferien!$G$2:$R$77,BK4)</f>
        <v>0</v>
      </c>
      <c r="BL11" s="37">
        <f>COUNTIF(Ferien!$G$2:$R$77,BL4)</f>
        <v>0</v>
      </c>
      <c r="BM11" s="37">
        <f>COUNTIF(Ferien!$G$2:$R$77,BM4)</f>
        <v>0</v>
      </c>
      <c r="BN11" s="37">
        <f>COUNTIF(Ferien!$G$2:$R$77,BN4)</f>
        <v>0</v>
      </c>
      <c r="BO11" s="37">
        <f>COUNTIF(Ferien!$G$2:$R$77,BO4)</f>
        <v>0</v>
      </c>
      <c r="BP11" s="37">
        <f>COUNTIF(Ferien!$G$2:$R$77,BP4)</f>
        <v>0</v>
      </c>
      <c r="BQ11" s="37">
        <f>COUNTIF(Ferien!$G$2:$R$77,BQ4)</f>
        <v>0</v>
      </c>
      <c r="BR11" s="37">
        <f>COUNTIF(Ferien!$G$2:$R$77,BR4)</f>
        <v>0</v>
      </c>
      <c r="BS11" s="37">
        <f>COUNTIF(Ferien!$G$2:$R$77,BS4)</f>
        <v>0</v>
      </c>
      <c r="BT11" s="37">
        <f>COUNTIF(Ferien!$G$2:$R$77,BT4)</f>
        <v>0</v>
      </c>
      <c r="BU11" s="37">
        <f>COUNTIF(Ferien!$G$2:$R$77,BU4)</f>
        <v>0</v>
      </c>
      <c r="BV11" s="37">
        <f>COUNTIF(Ferien!$G$2:$R$77,BV4)</f>
        <v>0</v>
      </c>
      <c r="BW11" s="37">
        <f>COUNTIF(Ferien!$G$2:$R$77,BW4)</f>
        <v>0</v>
      </c>
      <c r="BX11" s="37">
        <f>COUNTIF(Ferien!$G$2:$R$77,BX4)</f>
        <v>0</v>
      </c>
      <c r="BY11" s="37">
        <f>COUNTIF(Ferien!$G$2:$R$77,BY4)</f>
        <v>0</v>
      </c>
      <c r="BZ11" s="37">
        <f>COUNTIF(Ferien!$G$2:$R$77,BZ4)</f>
        <v>0</v>
      </c>
      <c r="CA11" s="37">
        <f>COUNTIF(Ferien!$G$2:$R$77,CA4)</f>
        <v>0</v>
      </c>
      <c r="CB11" s="37">
        <f>COUNTIF(Ferien!$G$2:$R$77,CB4)</f>
        <v>0</v>
      </c>
      <c r="CC11" s="37">
        <f>COUNTIF(Ferien!$G$2:$R$77,CC4)</f>
        <v>0</v>
      </c>
      <c r="CD11" s="37">
        <f>COUNTIF(Ferien!$G$2:$R$77,CD4)</f>
        <v>0</v>
      </c>
      <c r="CE11" s="37">
        <f>COUNTIF(Ferien!$G$2:$R$77,CE4)</f>
        <v>0</v>
      </c>
      <c r="CF11" s="37">
        <f>COUNTIF(Ferien!$G$2:$R$77,CF4)</f>
        <v>0</v>
      </c>
      <c r="CG11" s="37">
        <f>COUNTIF(Ferien!$G$2:$R$77,CG4)</f>
        <v>0</v>
      </c>
      <c r="CH11" s="37">
        <f>COUNTIF(Ferien!$G$2:$R$77,CH4)</f>
        <v>0</v>
      </c>
      <c r="CI11" s="37">
        <f>COUNTIF(Ferien!$G$2:$R$77,CI4)</f>
        <v>0</v>
      </c>
      <c r="CJ11" s="37">
        <f>COUNTIF(Ferien!$G$2:$R$77,CJ4)</f>
        <v>0</v>
      </c>
      <c r="CK11" s="37">
        <f>COUNTIF(Ferien!$G$2:$R$77,CK4)</f>
        <v>0</v>
      </c>
      <c r="CL11" s="37">
        <f>COUNTIF(Ferien!$G$2:$R$77,CL4)</f>
        <v>0</v>
      </c>
      <c r="CM11" s="37">
        <f>COUNTIF(Ferien!$G$2:$R$77,CM4)</f>
        <v>0</v>
      </c>
      <c r="CN11" s="37">
        <f>COUNTIF(Ferien!$G$2:$R$77,CN4)</f>
        <v>0</v>
      </c>
      <c r="CO11" s="37">
        <f>COUNTIF(Ferien!$G$2:$R$77,CO4)</f>
        <v>0</v>
      </c>
      <c r="CP11" s="37">
        <f>COUNTIF(Ferien!$G$2:$R$77,CP4)</f>
        <v>0</v>
      </c>
      <c r="CQ11" s="37">
        <f>COUNTIF(Ferien!$G$2:$R$77,CQ4)</f>
        <v>0</v>
      </c>
      <c r="CR11" s="37">
        <f>COUNTIF(Ferien!$G$2:$R$77,CR4)</f>
        <v>0</v>
      </c>
      <c r="CS11" s="37">
        <f>COUNTIF(Ferien!$G$2:$R$77,CS4)</f>
        <v>0</v>
      </c>
      <c r="CT11" s="37">
        <f>COUNTIF(Ferien!$G$2:$R$77,CT4)</f>
        <v>0</v>
      </c>
      <c r="CU11" s="37">
        <f>COUNTIF(Ferien!$G$2:$R$77,CU4)</f>
        <v>0</v>
      </c>
      <c r="CV11" s="37">
        <f>COUNTIF(Ferien!$G$2:$R$77,CV4)</f>
        <v>0</v>
      </c>
      <c r="CW11" s="37">
        <f>COUNTIF(Ferien!$G$2:$R$77,CW4)</f>
        <v>0</v>
      </c>
      <c r="CX11" s="37">
        <f>COUNTIF(Ferien!$G$2:$R$77,CX4)</f>
        <v>0</v>
      </c>
      <c r="CY11" s="37">
        <f>COUNTIF(Ferien!$G$2:$R$77,CY4)</f>
        <v>0</v>
      </c>
      <c r="CZ11" s="37">
        <f>COUNTIF(Ferien!$G$2:$R$77,CZ4)</f>
        <v>0</v>
      </c>
      <c r="DA11" s="37">
        <f>COUNTIF(Ferien!$G$2:$R$77,DA4)</f>
        <v>0</v>
      </c>
      <c r="DB11" s="37">
        <f>COUNTIF(Ferien!$G$2:$R$77,DB4)</f>
        <v>0</v>
      </c>
      <c r="DC11" s="37">
        <f>COUNTIF(Ferien!$G$2:$R$77,DC4)</f>
        <v>0</v>
      </c>
      <c r="DD11" s="37">
        <f>COUNTIF(Ferien!$G$2:$R$77,DD4)</f>
        <v>0</v>
      </c>
      <c r="DE11" s="37">
        <f>COUNTIF(Ferien!$G$2:$R$77,DE4)</f>
        <v>0</v>
      </c>
      <c r="DF11" s="37">
        <f>COUNTIF(Ferien!$G$2:$R$77,DF4)</f>
        <v>0</v>
      </c>
      <c r="DG11" s="37">
        <f>COUNTIF(Ferien!$G$2:$R$77,DG4)</f>
        <v>0</v>
      </c>
      <c r="DH11" s="37">
        <f>COUNTIF(Ferien!$G$2:$R$77,DH4)</f>
        <v>0</v>
      </c>
      <c r="DI11" s="37">
        <f>COUNTIF(Ferien!$G$2:$R$77,DI4)</f>
        <v>0</v>
      </c>
      <c r="DJ11" s="37">
        <f>COUNTIF(Ferien!$G$2:$R$77,DJ4)</f>
        <v>0</v>
      </c>
      <c r="DK11" s="37">
        <f>COUNTIF(Ferien!$G$2:$R$77,DK4)</f>
        <v>0</v>
      </c>
      <c r="DL11" s="37">
        <f>COUNTIF(Ferien!$G$2:$R$77,DL4)</f>
        <v>0</v>
      </c>
      <c r="DM11" s="37">
        <f>COUNTIF(Ferien!$G$2:$R$77,DM4)</f>
        <v>0</v>
      </c>
      <c r="DN11" s="37">
        <f>COUNTIF(Ferien!$G$2:$R$77,DN4)</f>
        <v>0</v>
      </c>
      <c r="DO11" s="37">
        <f>COUNTIF(Ferien!$G$2:$R$77,DO4)</f>
        <v>0</v>
      </c>
      <c r="DP11" s="37">
        <f>COUNTIF(Ferien!$G$2:$R$77,DP4)</f>
        <v>0</v>
      </c>
      <c r="DQ11" s="37">
        <f>COUNTIF(Ferien!$G$2:$R$77,DQ4)</f>
        <v>0</v>
      </c>
      <c r="DR11" s="37">
        <f>COUNTIF(Ferien!$G$2:$R$77,DR4)</f>
        <v>0</v>
      </c>
      <c r="DS11" s="37">
        <f>COUNTIF(Ferien!$G$2:$R$77,DS4)</f>
        <v>0</v>
      </c>
      <c r="DT11" s="37">
        <f>COUNTIF(Ferien!$G$2:$R$77,DT4)</f>
        <v>0</v>
      </c>
      <c r="DU11" s="37">
        <f>COUNTIF(Ferien!$G$2:$R$77,DU4)</f>
        <v>0</v>
      </c>
      <c r="DV11" s="37">
        <f>COUNTIF(Ferien!$G$2:$R$77,DV4)</f>
        <v>0</v>
      </c>
      <c r="DW11" s="37">
        <f>COUNTIF(Ferien!$G$2:$R$77,DW4)</f>
        <v>0</v>
      </c>
      <c r="DX11" s="37">
        <f>COUNTIF(Ferien!$G$2:$R$77,DX4)</f>
        <v>0</v>
      </c>
      <c r="DY11" s="37">
        <f>COUNTIF(Ferien!$G$2:$R$77,DY4)</f>
        <v>0</v>
      </c>
      <c r="DZ11" s="37">
        <f>COUNTIF(Ferien!$G$2:$R$77,DZ4)</f>
        <v>0</v>
      </c>
      <c r="EA11" s="37">
        <f>COUNTIF(Ferien!$G$2:$R$77,EA4)</f>
        <v>0</v>
      </c>
      <c r="EB11" s="37">
        <f>COUNTIF(Ferien!$G$2:$R$77,EB4)</f>
        <v>0</v>
      </c>
      <c r="EC11" s="37">
        <f>COUNTIF(Ferien!$G$2:$R$77,EC4)</f>
        <v>0</v>
      </c>
      <c r="ED11" s="37">
        <f>COUNTIF(Ferien!$G$2:$R$77,ED4)</f>
        <v>0</v>
      </c>
      <c r="EE11" s="37">
        <f>COUNTIF(Ferien!$G$2:$R$77,EE4)</f>
        <v>0</v>
      </c>
      <c r="EF11" s="37">
        <f>COUNTIF(Ferien!$G$2:$R$77,EF4)</f>
        <v>0</v>
      </c>
      <c r="EG11" s="37">
        <f>COUNTIF(Ferien!$G$2:$R$77,EG4)</f>
        <v>0</v>
      </c>
      <c r="EH11" s="37">
        <f>COUNTIF(Ferien!$G$2:$R$77,EH4)</f>
        <v>0</v>
      </c>
      <c r="EI11" s="37">
        <f>COUNTIF(Ferien!$G$2:$R$77,EI4)</f>
        <v>0</v>
      </c>
      <c r="EJ11" s="37">
        <f>COUNTIF(Ferien!$G$2:$R$77,EJ4)</f>
        <v>0</v>
      </c>
      <c r="EK11" s="37">
        <f>COUNTIF(Ferien!$G$2:$R$77,EK4)</f>
        <v>0</v>
      </c>
      <c r="EL11" s="37">
        <f>COUNTIF(Ferien!$G$2:$R$77,EL4)</f>
        <v>0</v>
      </c>
      <c r="EM11" s="37">
        <f>COUNTIF(Ferien!$G$2:$R$77,EM4)</f>
        <v>0</v>
      </c>
      <c r="EN11" s="37">
        <f>COUNTIF(Ferien!$G$2:$R$77,EN4)</f>
        <v>0</v>
      </c>
      <c r="EO11" s="37">
        <f>COUNTIF(Ferien!$G$2:$R$77,EO4)</f>
        <v>0</v>
      </c>
      <c r="EP11" s="37">
        <f>COUNTIF(Ferien!$G$2:$R$77,EP4)</f>
        <v>0</v>
      </c>
      <c r="EQ11" s="37">
        <f>COUNTIF(Ferien!$G$2:$R$77,EQ4)</f>
        <v>0</v>
      </c>
      <c r="ER11" s="37">
        <f>COUNTIF(Ferien!$G$2:$R$77,ER4)</f>
        <v>0</v>
      </c>
      <c r="ES11" s="37">
        <f>COUNTIF(Ferien!$G$2:$R$77,ES4)</f>
        <v>0</v>
      </c>
      <c r="ET11" s="37">
        <f>COUNTIF(Ferien!$G$2:$R$77,ET4)</f>
        <v>0</v>
      </c>
      <c r="EU11" s="37">
        <f>COUNTIF(Ferien!$G$2:$R$77,EU4)</f>
        <v>0</v>
      </c>
      <c r="EV11" s="37">
        <f>COUNTIF(Ferien!$G$2:$R$77,EV4)</f>
        <v>0</v>
      </c>
      <c r="EW11" s="37">
        <f>COUNTIF(Ferien!$G$2:$R$77,EW4)</f>
        <v>0</v>
      </c>
      <c r="EX11" s="37">
        <f>COUNTIF(Ferien!$G$2:$R$77,EX4)</f>
        <v>0</v>
      </c>
      <c r="EY11" s="37">
        <f>COUNTIF(Ferien!$G$2:$R$77,EY4)</f>
        <v>0</v>
      </c>
      <c r="EZ11" s="37">
        <f>COUNTIF(Ferien!$G$2:$R$77,EZ4)</f>
        <v>0</v>
      </c>
      <c r="FA11" s="37">
        <f>COUNTIF(Ferien!$G$2:$R$77,FA4)</f>
        <v>0</v>
      </c>
      <c r="FB11" s="37">
        <f>COUNTIF(Ferien!$G$2:$R$77,FB4)</f>
        <v>0</v>
      </c>
      <c r="FC11" s="37">
        <f>COUNTIF(Ferien!$G$2:$R$77,FC4)</f>
        <v>0</v>
      </c>
      <c r="FD11" s="37">
        <f>COUNTIF(Ferien!$G$2:$R$77,FD4)</f>
        <v>0</v>
      </c>
      <c r="FE11" s="37">
        <f>COUNTIF(Ferien!$G$2:$R$77,FE4)</f>
        <v>0</v>
      </c>
      <c r="FF11" s="37">
        <f>COUNTIF(Ferien!$G$2:$R$77,FF4)</f>
        <v>0</v>
      </c>
      <c r="FG11" s="37">
        <f>COUNTIF(Ferien!$G$2:$R$77,FG4)</f>
        <v>0</v>
      </c>
      <c r="FH11" s="37">
        <f>COUNTIF(Ferien!$G$2:$R$77,FH4)</f>
        <v>0</v>
      </c>
      <c r="FI11" s="37">
        <f>COUNTIF(Ferien!$G$2:$R$77,FI4)</f>
        <v>0</v>
      </c>
      <c r="FJ11" s="37">
        <f>COUNTIF(Ferien!$G$2:$R$77,FJ4)</f>
        <v>0</v>
      </c>
      <c r="FK11" s="37">
        <f>COUNTIF(Ferien!$G$2:$R$77,FK4)</f>
        <v>0</v>
      </c>
      <c r="FL11" s="37">
        <f>COUNTIF(Ferien!$G$2:$R$77,FL4)</f>
        <v>0</v>
      </c>
      <c r="FM11" s="37">
        <f>COUNTIF(Ferien!$G$2:$R$77,FM4)</f>
        <v>0</v>
      </c>
      <c r="FN11" s="37">
        <f>COUNTIF(Ferien!$G$2:$R$77,FN4)</f>
        <v>0</v>
      </c>
      <c r="FO11" s="37">
        <f>COUNTIF(Ferien!$G$2:$R$77,FO4)</f>
        <v>0</v>
      </c>
      <c r="FP11" s="37">
        <f>COUNTIF(Ferien!$G$2:$R$77,FP4)</f>
        <v>0</v>
      </c>
      <c r="FQ11" s="37">
        <f>COUNTIF(Ferien!$G$2:$R$77,FQ4)</f>
        <v>0</v>
      </c>
      <c r="FR11" s="37">
        <f>COUNTIF(Ferien!$G$2:$R$77,FR4)</f>
        <v>0</v>
      </c>
      <c r="FS11" s="37">
        <f>COUNTIF(Ferien!$G$2:$R$77,FS4)</f>
        <v>0</v>
      </c>
      <c r="FT11" s="37">
        <f>COUNTIF(Ferien!$G$2:$R$77,FT4)</f>
        <v>0</v>
      </c>
      <c r="FU11" s="37">
        <f>COUNTIF(Ferien!$G$2:$R$77,FU4)</f>
        <v>0</v>
      </c>
      <c r="FV11" s="37">
        <f>COUNTIF(Ferien!$G$2:$R$77,FV4)</f>
        <v>0</v>
      </c>
      <c r="FW11" s="37">
        <f>COUNTIF(Ferien!$G$2:$R$77,FW4)</f>
        <v>0</v>
      </c>
      <c r="FX11" s="37">
        <f>COUNTIF(Ferien!$G$2:$R$77,FX4)</f>
        <v>0</v>
      </c>
      <c r="FY11" s="37">
        <f>COUNTIF(Ferien!$G$2:$R$77,FY4)</f>
        <v>0</v>
      </c>
      <c r="FZ11" s="37">
        <f>COUNTIF(Ferien!$G$2:$R$77,FZ4)</f>
        <v>0</v>
      </c>
      <c r="GA11" s="37">
        <f>COUNTIF(Ferien!$G$2:$R$77,GA4)</f>
        <v>0</v>
      </c>
      <c r="GB11" s="37">
        <f>COUNTIF(Ferien!$G$2:$R$77,GB4)</f>
        <v>0</v>
      </c>
      <c r="GC11" s="37">
        <f>COUNTIF(Ferien!$G$2:$R$77,GC4)</f>
        <v>0</v>
      </c>
      <c r="GD11" s="37">
        <f>COUNTIF(Ferien!$G$2:$R$77,GD4)</f>
        <v>0</v>
      </c>
      <c r="GE11" s="37">
        <f>IF(GE4="","",COUNTIF(Ferien!$G$2:$R$77,GE4))</f>
        <v>0</v>
      </c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  <c r="IT11" s="117"/>
      <c r="IU11" s="117"/>
      <c r="IV11" s="117"/>
    </row>
    <row r="12" spans="2:256" ht="12.75" hidden="1">
      <c r="B12" s="80"/>
      <c r="C12" s="80"/>
      <c r="D12" s="80"/>
      <c r="E12" s="82" t="s">
        <v>122</v>
      </c>
      <c r="F12" s="35">
        <f>IF(F4="","",WEEKDAY(F4,2))</f>
        <v>5</v>
      </c>
      <c r="G12" s="35">
        <f aca="true" t="shared" si="16" ref="G12:BR12">IF(G4="","",WEEKDAY(G4,2))</f>
        <v>6</v>
      </c>
      <c r="H12" s="35">
        <f t="shared" si="16"/>
        <v>7</v>
      </c>
      <c r="I12" s="35">
        <f t="shared" si="16"/>
        <v>1</v>
      </c>
      <c r="J12" s="35">
        <f t="shared" si="16"/>
        <v>2</v>
      </c>
      <c r="K12" s="35">
        <f t="shared" si="16"/>
        <v>3</v>
      </c>
      <c r="L12" s="35">
        <f t="shared" si="16"/>
        <v>4</v>
      </c>
      <c r="M12" s="35">
        <f t="shared" si="16"/>
        <v>5</v>
      </c>
      <c r="N12" s="35">
        <f t="shared" si="16"/>
        <v>6</v>
      </c>
      <c r="O12" s="35">
        <f t="shared" si="16"/>
        <v>7</v>
      </c>
      <c r="P12" s="35">
        <f t="shared" si="16"/>
        <v>1</v>
      </c>
      <c r="Q12" s="35">
        <f t="shared" si="16"/>
        <v>2</v>
      </c>
      <c r="R12" s="35">
        <f t="shared" si="16"/>
        <v>3</v>
      </c>
      <c r="S12" s="35">
        <f t="shared" si="16"/>
        <v>4</v>
      </c>
      <c r="T12" s="35">
        <f t="shared" si="16"/>
        <v>5</v>
      </c>
      <c r="U12" s="35">
        <f t="shared" si="16"/>
        <v>6</v>
      </c>
      <c r="V12" s="35">
        <f t="shared" si="16"/>
        <v>7</v>
      </c>
      <c r="W12" s="35">
        <f t="shared" si="16"/>
        <v>1</v>
      </c>
      <c r="X12" s="35">
        <f t="shared" si="16"/>
        <v>2</v>
      </c>
      <c r="Y12" s="35">
        <f t="shared" si="16"/>
        <v>3</v>
      </c>
      <c r="Z12" s="35">
        <f t="shared" si="16"/>
        <v>4</v>
      </c>
      <c r="AA12" s="35">
        <f t="shared" si="16"/>
        <v>5</v>
      </c>
      <c r="AB12" s="35">
        <f t="shared" si="16"/>
        <v>6</v>
      </c>
      <c r="AC12" s="35">
        <f t="shared" si="16"/>
        <v>7</v>
      </c>
      <c r="AD12" s="35">
        <f t="shared" si="16"/>
        <v>1</v>
      </c>
      <c r="AE12" s="35">
        <f t="shared" si="16"/>
        <v>2</v>
      </c>
      <c r="AF12" s="35">
        <f t="shared" si="16"/>
        <v>3</v>
      </c>
      <c r="AG12" s="35">
        <f t="shared" si="16"/>
        <v>4</v>
      </c>
      <c r="AH12" s="35">
        <f t="shared" si="16"/>
        <v>5</v>
      </c>
      <c r="AI12" s="35">
        <f t="shared" si="16"/>
        <v>6</v>
      </c>
      <c r="AJ12" s="35">
        <f t="shared" si="16"/>
        <v>7</v>
      </c>
      <c r="AK12" s="35">
        <f t="shared" si="16"/>
        <v>1</v>
      </c>
      <c r="AL12" s="35">
        <f t="shared" si="16"/>
        <v>2</v>
      </c>
      <c r="AM12" s="35">
        <f t="shared" si="16"/>
        <v>3</v>
      </c>
      <c r="AN12" s="35">
        <f t="shared" si="16"/>
        <v>4</v>
      </c>
      <c r="AO12" s="35">
        <f t="shared" si="16"/>
        <v>5</v>
      </c>
      <c r="AP12" s="35">
        <f t="shared" si="16"/>
        <v>6</v>
      </c>
      <c r="AQ12" s="35">
        <f t="shared" si="16"/>
        <v>7</v>
      </c>
      <c r="AR12" s="35">
        <f t="shared" si="16"/>
        <v>1</v>
      </c>
      <c r="AS12" s="35">
        <f t="shared" si="16"/>
        <v>2</v>
      </c>
      <c r="AT12" s="35">
        <f t="shared" si="16"/>
        <v>3</v>
      </c>
      <c r="AU12" s="35">
        <f t="shared" si="16"/>
        <v>4</v>
      </c>
      <c r="AV12" s="35">
        <f t="shared" si="16"/>
        <v>5</v>
      </c>
      <c r="AW12" s="35">
        <f t="shared" si="16"/>
        <v>6</v>
      </c>
      <c r="AX12" s="35">
        <f t="shared" si="16"/>
        <v>7</v>
      </c>
      <c r="AY12" s="35">
        <f t="shared" si="16"/>
        <v>1</v>
      </c>
      <c r="AZ12" s="35">
        <f t="shared" si="16"/>
        <v>2</v>
      </c>
      <c r="BA12" s="35">
        <f t="shared" si="16"/>
        <v>3</v>
      </c>
      <c r="BB12" s="35">
        <f t="shared" si="16"/>
        <v>4</v>
      </c>
      <c r="BC12" s="35">
        <f t="shared" si="16"/>
        <v>5</v>
      </c>
      <c r="BD12" s="35">
        <f t="shared" si="16"/>
        <v>6</v>
      </c>
      <c r="BE12" s="35">
        <f t="shared" si="16"/>
        <v>7</v>
      </c>
      <c r="BF12" s="35">
        <f t="shared" si="16"/>
        <v>1</v>
      </c>
      <c r="BG12" s="35">
        <f t="shared" si="16"/>
        <v>2</v>
      </c>
      <c r="BH12" s="35">
        <f t="shared" si="16"/>
        <v>3</v>
      </c>
      <c r="BI12" s="35">
        <f t="shared" si="16"/>
        <v>4</v>
      </c>
      <c r="BJ12" s="35">
        <f t="shared" si="16"/>
        <v>5</v>
      </c>
      <c r="BK12" s="35">
        <f t="shared" si="16"/>
        <v>6</v>
      </c>
      <c r="BL12" s="35">
        <f t="shared" si="16"/>
        <v>7</v>
      </c>
      <c r="BM12" s="35">
        <f t="shared" si="16"/>
        <v>1</v>
      </c>
      <c r="BN12" s="35">
        <f t="shared" si="16"/>
        <v>2</v>
      </c>
      <c r="BO12" s="35">
        <f t="shared" si="16"/>
        <v>3</v>
      </c>
      <c r="BP12" s="35">
        <f t="shared" si="16"/>
        <v>4</v>
      </c>
      <c r="BQ12" s="35">
        <f t="shared" si="16"/>
        <v>5</v>
      </c>
      <c r="BR12" s="35">
        <f t="shared" si="16"/>
        <v>6</v>
      </c>
      <c r="BS12" s="35">
        <f aca="true" t="shared" si="17" ref="BS12:ED12">IF(BS4="","",WEEKDAY(BS4,2))</f>
        <v>7</v>
      </c>
      <c r="BT12" s="35">
        <f t="shared" si="17"/>
        <v>1</v>
      </c>
      <c r="BU12" s="35">
        <f t="shared" si="17"/>
        <v>2</v>
      </c>
      <c r="BV12" s="35">
        <f t="shared" si="17"/>
        <v>3</v>
      </c>
      <c r="BW12" s="35">
        <f t="shared" si="17"/>
        <v>4</v>
      </c>
      <c r="BX12" s="35">
        <f t="shared" si="17"/>
        <v>5</v>
      </c>
      <c r="BY12" s="35">
        <f t="shared" si="17"/>
        <v>6</v>
      </c>
      <c r="BZ12" s="35">
        <f t="shared" si="17"/>
        <v>7</v>
      </c>
      <c r="CA12" s="35">
        <f t="shared" si="17"/>
        <v>1</v>
      </c>
      <c r="CB12" s="35">
        <f t="shared" si="17"/>
        <v>2</v>
      </c>
      <c r="CC12" s="35">
        <f t="shared" si="17"/>
        <v>3</v>
      </c>
      <c r="CD12" s="35">
        <f t="shared" si="17"/>
        <v>4</v>
      </c>
      <c r="CE12" s="35">
        <f t="shared" si="17"/>
        <v>5</v>
      </c>
      <c r="CF12" s="35">
        <f t="shared" si="17"/>
        <v>6</v>
      </c>
      <c r="CG12" s="35">
        <f t="shared" si="17"/>
        <v>7</v>
      </c>
      <c r="CH12" s="35">
        <f t="shared" si="17"/>
        <v>1</v>
      </c>
      <c r="CI12" s="35">
        <f t="shared" si="17"/>
        <v>2</v>
      </c>
      <c r="CJ12" s="35">
        <f t="shared" si="17"/>
        <v>3</v>
      </c>
      <c r="CK12" s="35">
        <f t="shared" si="17"/>
        <v>4</v>
      </c>
      <c r="CL12" s="35">
        <f t="shared" si="17"/>
        <v>5</v>
      </c>
      <c r="CM12" s="35">
        <f t="shared" si="17"/>
        <v>6</v>
      </c>
      <c r="CN12" s="35">
        <f t="shared" si="17"/>
        <v>7</v>
      </c>
      <c r="CO12" s="35">
        <f t="shared" si="17"/>
        <v>1</v>
      </c>
      <c r="CP12" s="35">
        <f t="shared" si="17"/>
        <v>2</v>
      </c>
      <c r="CQ12" s="35">
        <f t="shared" si="17"/>
        <v>3</v>
      </c>
      <c r="CR12" s="35">
        <f t="shared" si="17"/>
        <v>4</v>
      </c>
      <c r="CS12" s="35">
        <f t="shared" si="17"/>
        <v>5</v>
      </c>
      <c r="CT12" s="35">
        <f t="shared" si="17"/>
        <v>6</v>
      </c>
      <c r="CU12" s="35">
        <f t="shared" si="17"/>
        <v>7</v>
      </c>
      <c r="CV12" s="35">
        <f t="shared" si="17"/>
        <v>1</v>
      </c>
      <c r="CW12" s="35">
        <f t="shared" si="17"/>
        <v>2</v>
      </c>
      <c r="CX12" s="35">
        <f t="shared" si="17"/>
        <v>3</v>
      </c>
      <c r="CY12" s="35">
        <f t="shared" si="17"/>
        <v>4</v>
      </c>
      <c r="CZ12" s="35">
        <f t="shared" si="17"/>
        <v>5</v>
      </c>
      <c r="DA12" s="35">
        <f t="shared" si="17"/>
        <v>6</v>
      </c>
      <c r="DB12" s="35">
        <f t="shared" si="17"/>
        <v>7</v>
      </c>
      <c r="DC12" s="35">
        <f t="shared" si="17"/>
        <v>1</v>
      </c>
      <c r="DD12" s="35">
        <f t="shared" si="17"/>
        <v>2</v>
      </c>
      <c r="DE12" s="35">
        <f t="shared" si="17"/>
        <v>3</v>
      </c>
      <c r="DF12" s="35">
        <f t="shared" si="17"/>
        <v>4</v>
      </c>
      <c r="DG12" s="35">
        <f t="shared" si="17"/>
        <v>5</v>
      </c>
      <c r="DH12" s="35">
        <f t="shared" si="17"/>
        <v>6</v>
      </c>
      <c r="DI12" s="35">
        <f t="shared" si="17"/>
        <v>7</v>
      </c>
      <c r="DJ12" s="35">
        <f t="shared" si="17"/>
        <v>1</v>
      </c>
      <c r="DK12" s="35">
        <f t="shared" si="17"/>
        <v>2</v>
      </c>
      <c r="DL12" s="35">
        <f t="shared" si="17"/>
        <v>3</v>
      </c>
      <c r="DM12" s="35">
        <f t="shared" si="17"/>
        <v>4</v>
      </c>
      <c r="DN12" s="35">
        <f t="shared" si="17"/>
        <v>5</v>
      </c>
      <c r="DO12" s="35">
        <f t="shared" si="17"/>
        <v>6</v>
      </c>
      <c r="DP12" s="35">
        <f t="shared" si="17"/>
        <v>7</v>
      </c>
      <c r="DQ12" s="35">
        <f t="shared" si="17"/>
        <v>1</v>
      </c>
      <c r="DR12" s="35">
        <f t="shared" si="17"/>
        <v>2</v>
      </c>
      <c r="DS12" s="35">
        <f t="shared" si="17"/>
        <v>3</v>
      </c>
      <c r="DT12" s="35">
        <f t="shared" si="17"/>
        <v>4</v>
      </c>
      <c r="DU12" s="35">
        <f t="shared" si="17"/>
        <v>5</v>
      </c>
      <c r="DV12" s="35">
        <f t="shared" si="17"/>
        <v>6</v>
      </c>
      <c r="DW12" s="35">
        <f t="shared" si="17"/>
        <v>7</v>
      </c>
      <c r="DX12" s="35">
        <f t="shared" si="17"/>
        <v>1</v>
      </c>
      <c r="DY12" s="35">
        <f t="shared" si="17"/>
        <v>2</v>
      </c>
      <c r="DZ12" s="35">
        <f t="shared" si="17"/>
        <v>3</v>
      </c>
      <c r="EA12" s="35">
        <f t="shared" si="17"/>
        <v>4</v>
      </c>
      <c r="EB12" s="35">
        <f t="shared" si="17"/>
        <v>5</v>
      </c>
      <c r="EC12" s="35">
        <f t="shared" si="17"/>
        <v>6</v>
      </c>
      <c r="ED12" s="35">
        <f t="shared" si="17"/>
        <v>7</v>
      </c>
      <c r="EE12" s="35">
        <f aca="true" t="shared" si="18" ref="EE12:GE12">IF(EE4="","",WEEKDAY(EE4,2))</f>
        <v>1</v>
      </c>
      <c r="EF12" s="35">
        <f t="shared" si="18"/>
        <v>2</v>
      </c>
      <c r="EG12" s="35">
        <f t="shared" si="18"/>
        <v>3</v>
      </c>
      <c r="EH12" s="35">
        <f t="shared" si="18"/>
        <v>4</v>
      </c>
      <c r="EI12" s="35">
        <f t="shared" si="18"/>
        <v>5</v>
      </c>
      <c r="EJ12" s="35">
        <f t="shared" si="18"/>
        <v>6</v>
      </c>
      <c r="EK12" s="35">
        <f t="shared" si="18"/>
        <v>7</v>
      </c>
      <c r="EL12" s="35">
        <f t="shared" si="18"/>
        <v>1</v>
      </c>
      <c r="EM12" s="35">
        <f t="shared" si="18"/>
        <v>2</v>
      </c>
      <c r="EN12" s="35">
        <f t="shared" si="18"/>
        <v>3</v>
      </c>
      <c r="EO12" s="35">
        <f t="shared" si="18"/>
        <v>4</v>
      </c>
      <c r="EP12" s="35">
        <f t="shared" si="18"/>
        <v>5</v>
      </c>
      <c r="EQ12" s="35">
        <f t="shared" si="18"/>
        <v>6</v>
      </c>
      <c r="ER12" s="35">
        <f t="shared" si="18"/>
        <v>7</v>
      </c>
      <c r="ES12" s="35">
        <f t="shared" si="18"/>
        <v>1</v>
      </c>
      <c r="ET12" s="35">
        <f t="shared" si="18"/>
        <v>2</v>
      </c>
      <c r="EU12" s="35">
        <f t="shared" si="18"/>
        <v>3</v>
      </c>
      <c r="EV12" s="35">
        <f t="shared" si="18"/>
        <v>4</v>
      </c>
      <c r="EW12" s="35">
        <f t="shared" si="18"/>
        <v>5</v>
      </c>
      <c r="EX12" s="35">
        <f t="shared" si="18"/>
        <v>6</v>
      </c>
      <c r="EY12" s="35">
        <f t="shared" si="18"/>
        <v>7</v>
      </c>
      <c r="EZ12" s="35">
        <f t="shared" si="18"/>
        <v>1</v>
      </c>
      <c r="FA12" s="35">
        <f t="shared" si="18"/>
        <v>2</v>
      </c>
      <c r="FB12" s="35">
        <f t="shared" si="18"/>
        <v>3</v>
      </c>
      <c r="FC12" s="35">
        <f t="shared" si="18"/>
        <v>4</v>
      </c>
      <c r="FD12" s="35">
        <f t="shared" si="18"/>
        <v>5</v>
      </c>
      <c r="FE12" s="35">
        <f t="shared" si="18"/>
        <v>6</v>
      </c>
      <c r="FF12" s="35">
        <f t="shared" si="18"/>
        <v>7</v>
      </c>
      <c r="FG12" s="35">
        <f t="shared" si="18"/>
        <v>1</v>
      </c>
      <c r="FH12" s="35">
        <f t="shared" si="18"/>
        <v>2</v>
      </c>
      <c r="FI12" s="35">
        <f t="shared" si="18"/>
        <v>3</v>
      </c>
      <c r="FJ12" s="35">
        <f t="shared" si="18"/>
        <v>4</v>
      </c>
      <c r="FK12" s="35">
        <f t="shared" si="18"/>
        <v>5</v>
      </c>
      <c r="FL12" s="35">
        <f t="shared" si="18"/>
        <v>6</v>
      </c>
      <c r="FM12" s="35">
        <f t="shared" si="18"/>
        <v>7</v>
      </c>
      <c r="FN12" s="35">
        <f t="shared" si="18"/>
        <v>1</v>
      </c>
      <c r="FO12" s="35">
        <f t="shared" si="18"/>
        <v>2</v>
      </c>
      <c r="FP12" s="35">
        <f t="shared" si="18"/>
        <v>3</v>
      </c>
      <c r="FQ12" s="35">
        <f t="shared" si="18"/>
        <v>4</v>
      </c>
      <c r="FR12" s="35">
        <f t="shared" si="18"/>
        <v>5</v>
      </c>
      <c r="FS12" s="35">
        <f t="shared" si="18"/>
        <v>6</v>
      </c>
      <c r="FT12" s="35">
        <f t="shared" si="18"/>
        <v>7</v>
      </c>
      <c r="FU12" s="35">
        <f t="shared" si="18"/>
        <v>1</v>
      </c>
      <c r="FV12" s="35">
        <f t="shared" si="18"/>
        <v>2</v>
      </c>
      <c r="FW12" s="35">
        <f t="shared" si="18"/>
        <v>3</v>
      </c>
      <c r="FX12" s="35">
        <f t="shared" si="18"/>
        <v>4</v>
      </c>
      <c r="FY12" s="35">
        <f t="shared" si="18"/>
        <v>5</v>
      </c>
      <c r="FZ12" s="35">
        <f t="shared" si="18"/>
        <v>6</v>
      </c>
      <c r="GA12" s="35">
        <f t="shared" si="18"/>
        <v>7</v>
      </c>
      <c r="GB12" s="35">
        <f t="shared" si="18"/>
        <v>1</v>
      </c>
      <c r="GC12" s="35">
        <f t="shared" si="18"/>
        <v>2</v>
      </c>
      <c r="GD12" s="35">
        <f t="shared" si="18"/>
        <v>3</v>
      </c>
      <c r="GE12" s="35">
        <f t="shared" si="18"/>
        <v>4</v>
      </c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  <c r="IS12" s="117"/>
      <c r="IT12" s="117"/>
      <c r="IU12" s="117"/>
      <c r="IV12" s="117"/>
    </row>
    <row r="13" spans="2:256" ht="12.75" hidden="1">
      <c r="B13" s="115"/>
      <c r="C13" s="115"/>
      <c r="D13" s="115"/>
      <c r="E13" s="83" t="s">
        <v>123</v>
      </c>
      <c r="F13" s="36">
        <f>IF(F12="","",IF(F12=6,1,IF(F12=7,1,0)))</f>
        <v>0</v>
      </c>
      <c r="G13" s="36">
        <f aca="true" t="shared" si="19" ref="G13:L13">IF(G12="","",IF(G12=6,1,IF(G12=7,1,0)))</f>
        <v>1</v>
      </c>
      <c r="H13" s="36">
        <f t="shared" si="19"/>
        <v>1</v>
      </c>
      <c r="I13" s="36">
        <f t="shared" si="19"/>
        <v>0</v>
      </c>
      <c r="J13" s="36">
        <f t="shared" si="19"/>
        <v>0</v>
      </c>
      <c r="K13" s="36">
        <f t="shared" si="19"/>
        <v>0</v>
      </c>
      <c r="L13" s="36">
        <f t="shared" si="19"/>
        <v>0</v>
      </c>
      <c r="M13" s="36">
        <f aca="true" t="shared" si="20" ref="M13:AR13">IF(M12="","",IF(M12=6,1,IF(M12=7,1,0)))</f>
        <v>0</v>
      </c>
      <c r="N13" s="36">
        <f t="shared" si="20"/>
        <v>1</v>
      </c>
      <c r="O13" s="36">
        <f t="shared" si="20"/>
        <v>1</v>
      </c>
      <c r="P13" s="36">
        <f t="shared" si="20"/>
        <v>0</v>
      </c>
      <c r="Q13" s="36">
        <f t="shared" si="20"/>
        <v>0</v>
      </c>
      <c r="R13" s="36">
        <f t="shared" si="20"/>
        <v>0</v>
      </c>
      <c r="S13" s="36">
        <f t="shared" si="20"/>
        <v>0</v>
      </c>
      <c r="T13" s="36">
        <f t="shared" si="20"/>
        <v>0</v>
      </c>
      <c r="U13" s="36">
        <f t="shared" si="20"/>
        <v>1</v>
      </c>
      <c r="V13" s="36">
        <f t="shared" si="20"/>
        <v>1</v>
      </c>
      <c r="W13" s="36">
        <f t="shared" si="20"/>
        <v>0</v>
      </c>
      <c r="X13" s="36">
        <f t="shared" si="20"/>
        <v>0</v>
      </c>
      <c r="Y13" s="36">
        <f t="shared" si="20"/>
        <v>0</v>
      </c>
      <c r="Z13" s="36">
        <f t="shared" si="20"/>
        <v>0</v>
      </c>
      <c r="AA13" s="36">
        <f t="shared" si="20"/>
        <v>0</v>
      </c>
      <c r="AB13" s="36">
        <f t="shared" si="20"/>
        <v>1</v>
      </c>
      <c r="AC13" s="36">
        <f t="shared" si="20"/>
        <v>1</v>
      </c>
      <c r="AD13" s="36">
        <f t="shared" si="20"/>
        <v>0</v>
      </c>
      <c r="AE13" s="36">
        <f t="shared" si="20"/>
        <v>0</v>
      </c>
      <c r="AF13" s="36">
        <f t="shared" si="20"/>
        <v>0</v>
      </c>
      <c r="AG13" s="36">
        <f t="shared" si="20"/>
        <v>0</v>
      </c>
      <c r="AH13" s="36">
        <f t="shared" si="20"/>
        <v>0</v>
      </c>
      <c r="AI13" s="36">
        <f t="shared" si="20"/>
        <v>1</v>
      </c>
      <c r="AJ13" s="36">
        <f t="shared" si="20"/>
        <v>1</v>
      </c>
      <c r="AK13" s="36">
        <f t="shared" si="20"/>
        <v>0</v>
      </c>
      <c r="AL13" s="36">
        <f t="shared" si="20"/>
        <v>0</v>
      </c>
      <c r="AM13" s="36">
        <f t="shared" si="20"/>
        <v>0</v>
      </c>
      <c r="AN13" s="36">
        <f t="shared" si="20"/>
        <v>0</v>
      </c>
      <c r="AO13" s="36">
        <f t="shared" si="20"/>
        <v>0</v>
      </c>
      <c r="AP13" s="36">
        <f t="shared" si="20"/>
        <v>1</v>
      </c>
      <c r="AQ13" s="36">
        <f t="shared" si="20"/>
        <v>1</v>
      </c>
      <c r="AR13" s="36">
        <f t="shared" si="20"/>
        <v>0</v>
      </c>
      <c r="AS13" s="36">
        <f aca="true" t="shared" si="21" ref="AS13:BX13">IF(AS12="","",IF(AS12=6,1,IF(AS12=7,1,0)))</f>
        <v>0</v>
      </c>
      <c r="AT13" s="36">
        <f t="shared" si="21"/>
        <v>0</v>
      </c>
      <c r="AU13" s="36">
        <f t="shared" si="21"/>
        <v>0</v>
      </c>
      <c r="AV13" s="36">
        <f t="shared" si="21"/>
        <v>0</v>
      </c>
      <c r="AW13" s="36">
        <f t="shared" si="21"/>
        <v>1</v>
      </c>
      <c r="AX13" s="36">
        <f t="shared" si="21"/>
        <v>1</v>
      </c>
      <c r="AY13" s="36">
        <f t="shared" si="21"/>
        <v>0</v>
      </c>
      <c r="AZ13" s="36">
        <f t="shared" si="21"/>
        <v>0</v>
      </c>
      <c r="BA13" s="36">
        <f t="shared" si="21"/>
        <v>0</v>
      </c>
      <c r="BB13" s="36">
        <f t="shared" si="21"/>
        <v>0</v>
      </c>
      <c r="BC13" s="36">
        <f t="shared" si="21"/>
        <v>0</v>
      </c>
      <c r="BD13" s="36">
        <f t="shared" si="21"/>
        <v>1</v>
      </c>
      <c r="BE13" s="36">
        <f t="shared" si="21"/>
        <v>1</v>
      </c>
      <c r="BF13" s="36">
        <f t="shared" si="21"/>
        <v>0</v>
      </c>
      <c r="BG13" s="36">
        <f t="shared" si="21"/>
        <v>0</v>
      </c>
      <c r="BH13" s="36">
        <f t="shared" si="21"/>
        <v>0</v>
      </c>
      <c r="BI13" s="36">
        <f t="shared" si="21"/>
        <v>0</v>
      </c>
      <c r="BJ13" s="36">
        <f t="shared" si="21"/>
        <v>0</v>
      </c>
      <c r="BK13" s="36">
        <f t="shared" si="21"/>
        <v>1</v>
      </c>
      <c r="BL13" s="36">
        <f t="shared" si="21"/>
        <v>1</v>
      </c>
      <c r="BM13" s="36">
        <f t="shared" si="21"/>
        <v>0</v>
      </c>
      <c r="BN13" s="36">
        <f t="shared" si="21"/>
        <v>0</v>
      </c>
      <c r="BO13" s="36">
        <f t="shared" si="21"/>
        <v>0</v>
      </c>
      <c r="BP13" s="36">
        <f t="shared" si="21"/>
        <v>0</v>
      </c>
      <c r="BQ13" s="36">
        <f t="shared" si="21"/>
        <v>0</v>
      </c>
      <c r="BR13" s="36">
        <f t="shared" si="21"/>
        <v>1</v>
      </c>
      <c r="BS13" s="36">
        <f t="shared" si="21"/>
        <v>1</v>
      </c>
      <c r="BT13" s="36">
        <f t="shared" si="21"/>
        <v>0</v>
      </c>
      <c r="BU13" s="36">
        <f t="shared" si="21"/>
        <v>0</v>
      </c>
      <c r="BV13" s="36">
        <f t="shared" si="21"/>
        <v>0</v>
      </c>
      <c r="BW13" s="36">
        <f t="shared" si="21"/>
        <v>0</v>
      </c>
      <c r="BX13" s="36">
        <f t="shared" si="21"/>
        <v>0</v>
      </c>
      <c r="BY13" s="36">
        <f aca="true" t="shared" si="22" ref="BY13:DD13">IF(BY12="","",IF(BY12=6,1,IF(BY12=7,1,0)))</f>
        <v>1</v>
      </c>
      <c r="BZ13" s="36">
        <f t="shared" si="22"/>
        <v>1</v>
      </c>
      <c r="CA13" s="36">
        <f t="shared" si="22"/>
        <v>0</v>
      </c>
      <c r="CB13" s="36">
        <f t="shared" si="22"/>
        <v>0</v>
      </c>
      <c r="CC13" s="36">
        <f t="shared" si="22"/>
        <v>0</v>
      </c>
      <c r="CD13" s="36">
        <f t="shared" si="22"/>
        <v>0</v>
      </c>
      <c r="CE13" s="36">
        <f t="shared" si="22"/>
        <v>0</v>
      </c>
      <c r="CF13" s="36">
        <f t="shared" si="22"/>
        <v>1</v>
      </c>
      <c r="CG13" s="36">
        <f t="shared" si="22"/>
        <v>1</v>
      </c>
      <c r="CH13" s="36">
        <f t="shared" si="22"/>
        <v>0</v>
      </c>
      <c r="CI13" s="36">
        <f t="shared" si="22"/>
        <v>0</v>
      </c>
      <c r="CJ13" s="36">
        <f t="shared" si="22"/>
        <v>0</v>
      </c>
      <c r="CK13" s="36">
        <f t="shared" si="22"/>
        <v>0</v>
      </c>
      <c r="CL13" s="36">
        <f t="shared" si="22"/>
        <v>0</v>
      </c>
      <c r="CM13" s="36">
        <f t="shared" si="22"/>
        <v>1</v>
      </c>
      <c r="CN13" s="36">
        <f t="shared" si="22"/>
        <v>1</v>
      </c>
      <c r="CO13" s="36">
        <f t="shared" si="22"/>
        <v>0</v>
      </c>
      <c r="CP13" s="36">
        <f t="shared" si="22"/>
        <v>0</v>
      </c>
      <c r="CQ13" s="36">
        <f t="shared" si="22"/>
        <v>0</v>
      </c>
      <c r="CR13" s="36">
        <f t="shared" si="22"/>
        <v>0</v>
      </c>
      <c r="CS13" s="36">
        <f t="shared" si="22"/>
        <v>0</v>
      </c>
      <c r="CT13" s="36">
        <f t="shared" si="22"/>
        <v>1</v>
      </c>
      <c r="CU13" s="36">
        <f t="shared" si="22"/>
        <v>1</v>
      </c>
      <c r="CV13" s="36">
        <f t="shared" si="22"/>
        <v>0</v>
      </c>
      <c r="CW13" s="36">
        <f t="shared" si="22"/>
        <v>0</v>
      </c>
      <c r="CX13" s="36">
        <f t="shared" si="22"/>
        <v>0</v>
      </c>
      <c r="CY13" s="36">
        <f t="shared" si="22"/>
        <v>0</v>
      </c>
      <c r="CZ13" s="36">
        <f t="shared" si="22"/>
        <v>0</v>
      </c>
      <c r="DA13" s="36">
        <f t="shared" si="22"/>
        <v>1</v>
      </c>
      <c r="DB13" s="36">
        <f t="shared" si="22"/>
        <v>1</v>
      </c>
      <c r="DC13" s="36">
        <f t="shared" si="22"/>
        <v>0</v>
      </c>
      <c r="DD13" s="36">
        <f t="shared" si="22"/>
        <v>0</v>
      </c>
      <c r="DE13" s="36">
        <f aca="true" t="shared" si="23" ref="DE13:EJ13">IF(DE12="","",IF(DE12=6,1,IF(DE12=7,1,0)))</f>
        <v>0</v>
      </c>
      <c r="DF13" s="36">
        <f t="shared" si="23"/>
        <v>0</v>
      </c>
      <c r="DG13" s="36">
        <f t="shared" si="23"/>
        <v>0</v>
      </c>
      <c r="DH13" s="36">
        <f t="shared" si="23"/>
        <v>1</v>
      </c>
      <c r="DI13" s="36">
        <f t="shared" si="23"/>
        <v>1</v>
      </c>
      <c r="DJ13" s="36">
        <f t="shared" si="23"/>
        <v>0</v>
      </c>
      <c r="DK13" s="36">
        <f t="shared" si="23"/>
        <v>0</v>
      </c>
      <c r="DL13" s="36">
        <f t="shared" si="23"/>
        <v>0</v>
      </c>
      <c r="DM13" s="36">
        <f t="shared" si="23"/>
        <v>0</v>
      </c>
      <c r="DN13" s="36">
        <f t="shared" si="23"/>
        <v>0</v>
      </c>
      <c r="DO13" s="36">
        <f t="shared" si="23"/>
        <v>1</v>
      </c>
      <c r="DP13" s="36">
        <f t="shared" si="23"/>
        <v>1</v>
      </c>
      <c r="DQ13" s="36">
        <f t="shared" si="23"/>
        <v>0</v>
      </c>
      <c r="DR13" s="36">
        <f t="shared" si="23"/>
        <v>0</v>
      </c>
      <c r="DS13" s="36">
        <f t="shared" si="23"/>
        <v>0</v>
      </c>
      <c r="DT13" s="36">
        <f t="shared" si="23"/>
        <v>0</v>
      </c>
      <c r="DU13" s="36">
        <f t="shared" si="23"/>
        <v>0</v>
      </c>
      <c r="DV13" s="36">
        <f t="shared" si="23"/>
        <v>1</v>
      </c>
      <c r="DW13" s="36">
        <f t="shared" si="23"/>
        <v>1</v>
      </c>
      <c r="DX13" s="36">
        <f t="shared" si="23"/>
        <v>0</v>
      </c>
      <c r="DY13" s="36">
        <f t="shared" si="23"/>
        <v>0</v>
      </c>
      <c r="DZ13" s="36">
        <f t="shared" si="23"/>
        <v>0</v>
      </c>
      <c r="EA13" s="36">
        <f t="shared" si="23"/>
        <v>0</v>
      </c>
      <c r="EB13" s="36">
        <f t="shared" si="23"/>
        <v>0</v>
      </c>
      <c r="EC13" s="36">
        <f t="shared" si="23"/>
        <v>1</v>
      </c>
      <c r="ED13" s="36">
        <f t="shared" si="23"/>
        <v>1</v>
      </c>
      <c r="EE13" s="36">
        <f t="shared" si="23"/>
        <v>0</v>
      </c>
      <c r="EF13" s="36">
        <f t="shared" si="23"/>
        <v>0</v>
      </c>
      <c r="EG13" s="36">
        <f t="shared" si="23"/>
        <v>0</v>
      </c>
      <c r="EH13" s="36">
        <f t="shared" si="23"/>
        <v>0</v>
      </c>
      <c r="EI13" s="36">
        <f t="shared" si="23"/>
        <v>0</v>
      </c>
      <c r="EJ13" s="36">
        <f t="shared" si="23"/>
        <v>1</v>
      </c>
      <c r="EK13" s="36">
        <f aca="true" t="shared" si="24" ref="EK13:FP13">IF(EK12="","",IF(EK12=6,1,IF(EK12=7,1,0)))</f>
        <v>1</v>
      </c>
      <c r="EL13" s="36">
        <f t="shared" si="24"/>
        <v>0</v>
      </c>
      <c r="EM13" s="36">
        <f t="shared" si="24"/>
        <v>0</v>
      </c>
      <c r="EN13" s="36">
        <f t="shared" si="24"/>
        <v>0</v>
      </c>
      <c r="EO13" s="36">
        <f t="shared" si="24"/>
        <v>0</v>
      </c>
      <c r="EP13" s="36">
        <f t="shared" si="24"/>
        <v>0</v>
      </c>
      <c r="EQ13" s="36">
        <f t="shared" si="24"/>
        <v>1</v>
      </c>
      <c r="ER13" s="36">
        <f t="shared" si="24"/>
        <v>1</v>
      </c>
      <c r="ES13" s="36">
        <f t="shared" si="24"/>
        <v>0</v>
      </c>
      <c r="ET13" s="36">
        <f t="shared" si="24"/>
        <v>0</v>
      </c>
      <c r="EU13" s="36">
        <f t="shared" si="24"/>
        <v>0</v>
      </c>
      <c r="EV13" s="36">
        <f t="shared" si="24"/>
        <v>0</v>
      </c>
      <c r="EW13" s="36">
        <f t="shared" si="24"/>
        <v>0</v>
      </c>
      <c r="EX13" s="36">
        <f t="shared" si="24"/>
        <v>1</v>
      </c>
      <c r="EY13" s="36">
        <f t="shared" si="24"/>
        <v>1</v>
      </c>
      <c r="EZ13" s="36">
        <f t="shared" si="24"/>
        <v>0</v>
      </c>
      <c r="FA13" s="36">
        <f t="shared" si="24"/>
        <v>0</v>
      </c>
      <c r="FB13" s="36">
        <f t="shared" si="24"/>
        <v>0</v>
      </c>
      <c r="FC13" s="36">
        <f t="shared" si="24"/>
        <v>0</v>
      </c>
      <c r="FD13" s="36">
        <f t="shared" si="24"/>
        <v>0</v>
      </c>
      <c r="FE13" s="36">
        <f t="shared" si="24"/>
        <v>1</v>
      </c>
      <c r="FF13" s="36">
        <f t="shared" si="24"/>
        <v>1</v>
      </c>
      <c r="FG13" s="36">
        <f t="shared" si="24"/>
        <v>0</v>
      </c>
      <c r="FH13" s="36">
        <f t="shared" si="24"/>
        <v>0</v>
      </c>
      <c r="FI13" s="36">
        <f t="shared" si="24"/>
        <v>0</v>
      </c>
      <c r="FJ13" s="36">
        <f t="shared" si="24"/>
        <v>0</v>
      </c>
      <c r="FK13" s="36">
        <f t="shared" si="24"/>
        <v>0</v>
      </c>
      <c r="FL13" s="36">
        <f t="shared" si="24"/>
        <v>1</v>
      </c>
      <c r="FM13" s="36">
        <f t="shared" si="24"/>
        <v>1</v>
      </c>
      <c r="FN13" s="36">
        <f t="shared" si="24"/>
        <v>0</v>
      </c>
      <c r="FO13" s="36">
        <f t="shared" si="24"/>
        <v>0</v>
      </c>
      <c r="FP13" s="36">
        <f t="shared" si="24"/>
        <v>0</v>
      </c>
      <c r="FQ13" s="36">
        <f aca="true" t="shared" si="25" ref="FQ13:GE13">IF(FQ12="","",IF(FQ12=6,1,IF(FQ12=7,1,0)))</f>
        <v>0</v>
      </c>
      <c r="FR13" s="36">
        <f t="shared" si="25"/>
        <v>0</v>
      </c>
      <c r="FS13" s="36">
        <f t="shared" si="25"/>
        <v>1</v>
      </c>
      <c r="FT13" s="36">
        <f t="shared" si="25"/>
        <v>1</v>
      </c>
      <c r="FU13" s="36">
        <f t="shared" si="25"/>
        <v>0</v>
      </c>
      <c r="FV13" s="36">
        <f t="shared" si="25"/>
        <v>0</v>
      </c>
      <c r="FW13" s="36">
        <f t="shared" si="25"/>
        <v>0</v>
      </c>
      <c r="FX13" s="36">
        <f t="shared" si="25"/>
        <v>0</v>
      </c>
      <c r="FY13" s="36">
        <f t="shared" si="25"/>
        <v>0</v>
      </c>
      <c r="FZ13" s="36">
        <f t="shared" si="25"/>
        <v>1</v>
      </c>
      <c r="GA13" s="36">
        <f t="shared" si="25"/>
        <v>1</v>
      </c>
      <c r="GB13" s="36">
        <f t="shared" si="25"/>
        <v>0</v>
      </c>
      <c r="GC13" s="36">
        <f t="shared" si="25"/>
        <v>0</v>
      </c>
      <c r="GD13" s="36">
        <f t="shared" si="25"/>
        <v>0</v>
      </c>
      <c r="GE13" s="36">
        <f t="shared" si="25"/>
        <v>0</v>
      </c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7"/>
    </row>
    <row r="14" spans="2:256" ht="7.5" customHeight="1">
      <c r="B14" s="84"/>
      <c r="C14" s="84"/>
      <c r="D14" s="85" t="s">
        <v>70</v>
      </c>
      <c r="E14" s="94" t="s">
        <v>147</v>
      </c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2"/>
      <c r="EG14" s="182"/>
      <c r="EH14" s="182"/>
      <c r="EI14" s="182"/>
      <c r="EJ14" s="182"/>
      <c r="EK14" s="182"/>
      <c r="EL14" s="182"/>
      <c r="EM14" s="182"/>
      <c r="EN14" s="182"/>
      <c r="EO14" s="182"/>
      <c r="EP14" s="182"/>
      <c r="EQ14" s="182"/>
      <c r="ER14" s="182"/>
      <c r="ES14" s="182"/>
      <c r="ET14" s="182"/>
      <c r="EU14" s="182"/>
      <c r="EV14" s="182"/>
      <c r="EW14" s="182"/>
      <c r="EX14" s="182"/>
      <c r="EY14" s="182"/>
      <c r="EZ14" s="182"/>
      <c r="FA14" s="182"/>
      <c r="FB14" s="182"/>
      <c r="FC14" s="182"/>
      <c r="FD14" s="182"/>
      <c r="FE14" s="182"/>
      <c r="FF14" s="182"/>
      <c r="FG14" s="182"/>
      <c r="FH14" s="182"/>
      <c r="FI14" s="182"/>
      <c r="FJ14" s="182"/>
      <c r="FK14" s="182"/>
      <c r="FL14" s="182"/>
      <c r="FM14" s="182"/>
      <c r="FN14" s="182"/>
      <c r="FO14" s="182"/>
      <c r="FP14" s="182"/>
      <c r="FQ14" s="182"/>
      <c r="FR14" s="182"/>
      <c r="FS14" s="182"/>
      <c r="FT14" s="182"/>
      <c r="FU14" s="182"/>
      <c r="FV14" s="182"/>
      <c r="FW14" s="182"/>
      <c r="FX14" s="182"/>
      <c r="FY14" s="182"/>
      <c r="FZ14" s="182"/>
      <c r="GA14" s="182"/>
      <c r="GB14" s="182"/>
      <c r="GC14" s="182"/>
      <c r="GD14" s="182"/>
      <c r="GE14" s="182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  <c r="IT14" s="117"/>
      <c r="IU14" s="117"/>
      <c r="IV14" s="117"/>
    </row>
    <row r="15" spans="2:256" ht="18" customHeight="1">
      <c r="B15" s="86">
        <f>IF(Mitarbeiter!B7="","",Mitarbeiter!B7)</f>
      </c>
      <c r="C15" s="86">
        <f>IF(Mitarbeiter!C7="","",Mitarbeiter!C7)</f>
      </c>
      <c r="D15" s="86">
        <f>IF(Mitarbeiter!E7="","",Mitarbeiter!E7)</f>
      </c>
      <c r="E15" s="96">
        <f>IF(Mitarbeiter!W7="","",Mitarbeiter!W7)</f>
        <v>0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  <c r="IT15" s="117"/>
      <c r="IU15" s="117"/>
      <c r="IV15" s="117"/>
    </row>
    <row r="16" spans="1:256" s="119" customFormat="1" ht="18" customHeight="1">
      <c r="A16" s="117"/>
      <c r="B16" s="95">
        <f>IF(Mitarbeiter!B8="","",Mitarbeiter!B8)</f>
      </c>
      <c r="C16" s="95">
        <f>IF(Mitarbeiter!C8="","",Mitarbeiter!C8)</f>
      </c>
      <c r="D16" s="95">
        <f>IF(Mitarbeiter!E8="","",Mitarbeiter!E8)</f>
      </c>
      <c r="E16" s="97">
        <f>IF(Mitarbeiter!W8="","",Mitarbeiter!W8)</f>
        <v>0</v>
      </c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  <c r="IT16" s="117"/>
      <c r="IU16" s="117"/>
      <c r="IV16" s="117"/>
    </row>
    <row r="17" spans="2:256" ht="18" customHeight="1">
      <c r="B17" s="86">
        <f>IF(Mitarbeiter!B9="","",Mitarbeiter!B9)</f>
      </c>
      <c r="C17" s="86">
        <f>IF(Mitarbeiter!C9="","",Mitarbeiter!C9)</f>
      </c>
      <c r="D17" s="86">
        <f>IF(Mitarbeiter!E9="","",Mitarbeiter!E9)</f>
      </c>
      <c r="E17" s="96">
        <f>IF(Mitarbeiter!W9="","",Mitarbeiter!W9)</f>
        <v>0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  <c r="IT17" s="117"/>
      <c r="IU17" s="117"/>
      <c r="IV17" s="117"/>
    </row>
    <row r="18" spans="1:256" s="119" customFormat="1" ht="18" customHeight="1">
      <c r="A18" s="117"/>
      <c r="B18" s="95">
        <f>IF(Mitarbeiter!B10="","",Mitarbeiter!B10)</f>
      </c>
      <c r="C18" s="95">
        <f>IF(Mitarbeiter!C10="","",Mitarbeiter!C10)</f>
      </c>
      <c r="D18" s="95">
        <f>IF(Mitarbeiter!E10="","",Mitarbeiter!E10)</f>
      </c>
      <c r="E18" s="97">
        <f>IF(Mitarbeiter!W10="","",Mitarbeiter!W10)</f>
        <v>0</v>
      </c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  <c r="IT18" s="117"/>
      <c r="IU18" s="117"/>
      <c r="IV18" s="117"/>
    </row>
    <row r="19" spans="2:256" ht="18" customHeight="1">
      <c r="B19" s="86">
        <f>IF(Mitarbeiter!B11="","",Mitarbeiter!B11)</f>
      </c>
      <c r="C19" s="86">
        <f>IF(Mitarbeiter!C11="","",Mitarbeiter!C11)</f>
      </c>
      <c r="D19" s="86">
        <f>IF(Mitarbeiter!E11="","",Mitarbeiter!E11)</f>
      </c>
      <c r="E19" s="96">
        <f>IF(Mitarbeiter!W11="","",Mitarbeiter!W11)</f>
        <v>0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17"/>
      <c r="IV19" s="117"/>
    </row>
    <row r="20" spans="1:256" s="119" customFormat="1" ht="18" customHeight="1">
      <c r="A20" s="117"/>
      <c r="B20" s="95">
        <f>IF(Mitarbeiter!B12="","",Mitarbeiter!B12)</f>
      </c>
      <c r="C20" s="95">
        <f>IF(Mitarbeiter!C12="","",Mitarbeiter!C12)</f>
      </c>
      <c r="D20" s="95">
        <f>IF(Mitarbeiter!E12="","",Mitarbeiter!E12)</f>
      </c>
      <c r="E20" s="97">
        <f>IF(Mitarbeiter!W12="","",Mitarbeiter!W12)</f>
        <v>0</v>
      </c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  <c r="IT20" s="117"/>
      <c r="IU20" s="117"/>
      <c r="IV20" s="117"/>
    </row>
    <row r="21" spans="2:256" ht="18" customHeight="1">
      <c r="B21" s="86">
        <f>IF(Mitarbeiter!B13="","",Mitarbeiter!B13)</f>
      </c>
      <c r="C21" s="86">
        <f>IF(Mitarbeiter!C13="","",Mitarbeiter!C13)</f>
      </c>
      <c r="D21" s="86">
        <f>IF(Mitarbeiter!E13="","",Mitarbeiter!E13)</f>
      </c>
      <c r="E21" s="96">
        <f>IF(Mitarbeiter!W13="","",Mitarbeiter!W13)</f>
        <v>0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  <c r="IR21" s="117"/>
      <c r="IS21" s="117"/>
      <c r="IT21" s="117"/>
      <c r="IU21" s="117"/>
      <c r="IV21" s="117"/>
    </row>
    <row r="22" spans="1:256" s="119" customFormat="1" ht="18" customHeight="1">
      <c r="A22" s="117"/>
      <c r="B22" s="95">
        <f>IF(Mitarbeiter!B14="","",Mitarbeiter!B14)</f>
      </c>
      <c r="C22" s="95">
        <f>IF(Mitarbeiter!C14="","",Mitarbeiter!C14)</f>
      </c>
      <c r="D22" s="95">
        <f>IF(Mitarbeiter!E14="","",Mitarbeiter!E14)</f>
      </c>
      <c r="E22" s="97">
        <f>IF(Mitarbeiter!W14="","",Mitarbeiter!W14)</f>
        <v>0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  <c r="IR22" s="117"/>
      <c r="IS22" s="117"/>
      <c r="IT22" s="117"/>
      <c r="IU22" s="117"/>
      <c r="IV22" s="117"/>
    </row>
    <row r="23" spans="2:256" ht="18" customHeight="1">
      <c r="B23" s="86">
        <f>IF(Mitarbeiter!B15="","",Mitarbeiter!B15)</f>
      </c>
      <c r="C23" s="86">
        <f>IF(Mitarbeiter!C15="","",Mitarbeiter!C15)</f>
      </c>
      <c r="D23" s="86">
        <f>IF(Mitarbeiter!E15="","",Mitarbeiter!E15)</f>
      </c>
      <c r="E23" s="96">
        <f>IF(Mitarbeiter!W15="","",Mitarbeiter!W15)</f>
        <v>0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  <c r="IR23" s="117"/>
      <c r="IS23" s="117"/>
      <c r="IT23" s="117"/>
      <c r="IU23" s="117"/>
      <c r="IV23" s="117"/>
    </row>
    <row r="24" spans="1:256" s="119" customFormat="1" ht="18" customHeight="1">
      <c r="A24" s="117"/>
      <c r="B24" s="95">
        <f>IF(Mitarbeiter!B16="","",Mitarbeiter!B16)</f>
      </c>
      <c r="C24" s="95">
        <f>IF(Mitarbeiter!C16="","",Mitarbeiter!C16)</f>
      </c>
      <c r="D24" s="95">
        <f>IF(Mitarbeiter!E16="","",Mitarbeiter!E16)</f>
      </c>
      <c r="E24" s="97">
        <f>IF(Mitarbeiter!W16="","",Mitarbeiter!W16)</f>
        <v>0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  <c r="IR24" s="117"/>
      <c r="IS24" s="117"/>
      <c r="IT24" s="117"/>
      <c r="IU24" s="117"/>
      <c r="IV24" s="117"/>
    </row>
    <row r="25" spans="2:256" ht="18" customHeight="1">
      <c r="B25" s="86">
        <f>IF(Mitarbeiter!B17="","",Mitarbeiter!B17)</f>
      </c>
      <c r="C25" s="86">
        <f>IF(Mitarbeiter!C17="","",Mitarbeiter!C17)</f>
      </c>
      <c r="D25" s="86">
        <f>IF(Mitarbeiter!E17="","",Mitarbeiter!E17)</f>
      </c>
      <c r="E25" s="96">
        <f>IF(Mitarbeiter!W17="","",Mitarbeiter!W17)</f>
        <v>0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  <c r="IR25" s="117"/>
      <c r="IS25" s="117"/>
      <c r="IT25" s="117"/>
      <c r="IU25" s="117"/>
      <c r="IV25" s="117"/>
    </row>
    <row r="26" spans="1:256" s="119" customFormat="1" ht="18" customHeight="1">
      <c r="A26" s="117"/>
      <c r="B26" s="95">
        <f>IF(Mitarbeiter!B18="","",Mitarbeiter!B18)</f>
      </c>
      <c r="C26" s="95">
        <f>IF(Mitarbeiter!C18="","",Mitarbeiter!C18)</f>
      </c>
      <c r="D26" s="95">
        <f>IF(Mitarbeiter!E18="","",Mitarbeiter!E18)</f>
      </c>
      <c r="E26" s="97">
        <f>IF(Mitarbeiter!W18="","",Mitarbeiter!W18)</f>
        <v>0</v>
      </c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  <c r="IR26" s="117"/>
      <c r="IS26" s="117"/>
      <c r="IT26" s="117"/>
      <c r="IU26" s="117"/>
      <c r="IV26" s="117"/>
    </row>
    <row r="27" spans="2:256" ht="18" customHeight="1">
      <c r="B27" s="86">
        <f>IF(Mitarbeiter!B19="","",Mitarbeiter!B19)</f>
      </c>
      <c r="C27" s="86">
        <f>IF(Mitarbeiter!C19="","",Mitarbeiter!C19)</f>
      </c>
      <c r="D27" s="86">
        <f>IF(Mitarbeiter!E19="","",Mitarbeiter!E19)</f>
      </c>
      <c r="E27" s="96">
        <f>IF(Mitarbeiter!W19="","",Mitarbeiter!W19)</f>
        <v>0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  <c r="IR27" s="117"/>
      <c r="IS27" s="117"/>
      <c r="IT27" s="117"/>
      <c r="IU27" s="117"/>
      <c r="IV27" s="117"/>
    </row>
    <row r="28" spans="1:256" s="119" customFormat="1" ht="18" customHeight="1">
      <c r="A28" s="117"/>
      <c r="B28" s="95">
        <f>IF(Mitarbeiter!B20="","",Mitarbeiter!B20)</f>
      </c>
      <c r="C28" s="95">
        <f>IF(Mitarbeiter!C20="","",Mitarbeiter!C20)</f>
      </c>
      <c r="D28" s="95">
        <f>IF(Mitarbeiter!E20="","",Mitarbeiter!E20)</f>
      </c>
      <c r="E28" s="97">
        <f>IF(Mitarbeiter!W20="","",Mitarbeiter!W20)</f>
        <v>0</v>
      </c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7"/>
      <c r="IE28" s="117"/>
      <c r="IF28" s="117"/>
      <c r="IG28" s="117"/>
      <c r="IH28" s="117"/>
      <c r="II28" s="117"/>
      <c r="IJ28" s="117"/>
      <c r="IK28" s="117"/>
      <c r="IL28" s="117"/>
      <c r="IM28" s="117"/>
      <c r="IN28" s="117"/>
      <c r="IO28" s="117"/>
      <c r="IP28" s="117"/>
      <c r="IQ28" s="117"/>
      <c r="IR28" s="117"/>
      <c r="IS28" s="117"/>
      <c r="IT28" s="117"/>
      <c r="IU28" s="117"/>
      <c r="IV28" s="117"/>
    </row>
    <row r="29" spans="2:256" ht="18" customHeight="1">
      <c r="B29" s="86">
        <f>IF(Mitarbeiter!B21="","",Mitarbeiter!B21)</f>
      </c>
      <c r="C29" s="86">
        <f>IF(Mitarbeiter!C21="","",Mitarbeiter!C21)</f>
      </c>
      <c r="D29" s="86">
        <f>IF(Mitarbeiter!E21="","",Mitarbeiter!E21)</f>
      </c>
      <c r="E29" s="96">
        <f>IF(Mitarbeiter!W21="","",Mitarbeiter!W21)</f>
        <v>0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  <c r="IL29" s="117"/>
      <c r="IM29" s="117"/>
      <c r="IN29" s="117"/>
      <c r="IO29" s="117"/>
      <c r="IP29" s="117"/>
      <c r="IQ29" s="117"/>
      <c r="IR29" s="117"/>
      <c r="IS29" s="117"/>
      <c r="IT29" s="117"/>
      <c r="IU29" s="117"/>
      <c r="IV29" s="117"/>
    </row>
    <row r="30" spans="1:256" s="119" customFormat="1" ht="18" customHeight="1">
      <c r="A30" s="117"/>
      <c r="B30" s="95">
        <f>IF(Mitarbeiter!B22="","",Mitarbeiter!B22)</f>
      </c>
      <c r="C30" s="95">
        <f>IF(Mitarbeiter!C22="","",Mitarbeiter!C22)</f>
      </c>
      <c r="D30" s="95">
        <f>IF(Mitarbeiter!E22="","",Mitarbeiter!E22)</f>
      </c>
      <c r="E30" s="97">
        <f>IF(Mitarbeiter!W22="","",Mitarbeiter!W22)</f>
        <v>0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  <c r="IF30" s="117"/>
      <c r="IG30" s="117"/>
      <c r="IH30" s="117"/>
      <c r="II30" s="117"/>
      <c r="IJ30" s="117"/>
      <c r="IK30" s="117"/>
      <c r="IL30" s="117"/>
      <c r="IM30" s="117"/>
      <c r="IN30" s="117"/>
      <c r="IO30" s="117"/>
      <c r="IP30" s="117"/>
      <c r="IQ30" s="117"/>
      <c r="IR30" s="117"/>
      <c r="IS30" s="117"/>
      <c r="IT30" s="117"/>
      <c r="IU30" s="117"/>
      <c r="IV30" s="117"/>
    </row>
    <row r="31" spans="2:256" ht="18" customHeight="1">
      <c r="B31" s="86">
        <f>IF(Mitarbeiter!B23="","",Mitarbeiter!B23)</f>
      </c>
      <c r="C31" s="86">
        <f>IF(Mitarbeiter!C23="","",Mitarbeiter!C23)</f>
      </c>
      <c r="D31" s="86">
        <f>IF(Mitarbeiter!E23="","",Mitarbeiter!E23)</f>
      </c>
      <c r="E31" s="96">
        <f>IF(Mitarbeiter!W23="","",Mitarbeiter!W23)</f>
        <v>0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  <c r="IS31" s="117"/>
      <c r="IT31" s="117"/>
      <c r="IU31" s="117"/>
      <c r="IV31" s="117"/>
    </row>
    <row r="32" spans="1:256" s="119" customFormat="1" ht="18" customHeight="1">
      <c r="A32" s="117"/>
      <c r="B32" s="95">
        <f>IF(Mitarbeiter!B24="","",Mitarbeiter!B24)</f>
      </c>
      <c r="C32" s="95">
        <f>IF(Mitarbeiter!C24="","",Mitarbeiter!C24)</f>
      </c>
      <c r="D32" s="95">
        <f>IF(Mitarbeiter!E24="","",Mitarbeiter!E24)</f>
      </c>
      <c r="E32" s="97">
        <f>IF(Mitarbeiter!W24="","",Mitarbeiter!W24)</f>
        <v>0</v>
      </c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/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117"/>
      <c r="ID32" s="117"/>
      <c r="IE32" s="117"/>
      <c r="IF32" s="117"/>
      <c r="IG32" s="117"/>
      <c r="IH32" s="117"/>
      <c r="II32" s="117"/>
      <c r="IJ32" s="117"/>
      <c r="IK32" s="117"/>
      <c r="IL32" s="117"/>
      <c r="IM32" s="117"/>
      <c r="IN32" s="117"/>
      <c r="IO32" s="117"/>
      <c r="IP32" s="117"/>
      <c r="IQ32" s="117"/>
      <c r="IR32" s="117"/>
      <c r="IS32" s="117"/>
      <c r="IT32" s="117"/>
      <c r="IU32" s="117"/>
      <c r="IV32" s="117"/>
    </row>
    <row r="33" spans="2:256" ht="18" customHeight="1">
      <c r="B33" s="86">
        <f>IF(Mitarbeiter!B25="","",Mitarbeiter!B25)</f>
      </c>
      <c r="C33" s="86">
        <f>IF(Mitarbeiter!C25="","",Mitarbeiter!C25)</f>
      </c>
      <c r="D33" s="86">
        <f>IF(Mitarbeiter!E25="","",Mitarbeiter!E25)</f>
      </c>
      <c r="E33" s="96">
        <f>IF(Mitarbeiter!W25="","",Mitarbeiter!W25)</f>
        <v>0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117"/>
      <c r="GG33" s="117"/>
      <c r="GH33" s="117"/>
      <c r="GI33" s="117"/>
      <c r="GJ33" s="117"/>
      <c r="GK33" s="117"/>
      <c r="GL33" s="117"/>
      <c r="GM33" s="117"/>
      <c r="GN33" s="117"/>
      <c r="GO33" s="117"/>
      <c r="GP33" s="117"/>
      <c r="GQ33" s="117"/>
      <c r="GR33" s="117"/>
      <c r="GS33" s="117"/>
      <c r="GT33" s="117"/>
      <c r="GU33" s="117"/>
      <c r="GV33" s="117"/>
      <c r="GW33" s="117"/>
      <c r="GX33" s="117"/>
      <c r="GY33" s="117"/>
      <c r="GZ33" s="117"/>
      <c r="HA33" s="117"/>
      <c r="HB33" s="117"/>
      <c r="HC33" s="117"/>
      <c r="HD33" s="117"/>
      <c r="HE33" s="117"/>
      <c r="HF33" s="117"/>
      <c r="HG33" s="117"/>
      <c r="HH33" s="117"/>
      <c r="HI33" s="117"/>
      <c r="HJ33" s="117"/>
      <c r="HK33" s="117"/>
      <c r="HL33" s="117"/>
      <c r="HM33" s="117"/>
      <c r="HN33" s="117"/>
      <c r="HO33" s="117"/>
      <c r="HP33" s="117"/>
      <c r="HQ33" s="117"/>
      <c r="HR33" s="117"/>
      <c r="HS33" s="117"/>
      <c r="HT33" s="117"/>
      <c r="HU33" s="117"/>
      <c r="HV33" s="117"/>
      <c r="HW33" s="117"/>
      <c r="HX33" s="117"/>
      <c r="HY33" s="117"/>
      <c r="HZ33" s="117"/>
      <c r="IA33" s="117"/>
      <c r="IB33" s="117"/>
      <c r="IC33" s="117"/>
      <c r="ID33" s="117"/>
      <c r="IE33" s="117"/>
      <c r="IF33" s="117"/>
      <c r="IG33" s="117"/>
      <c r="IH33" s="117"/>
      <c r="II33" s="117"/>
      <c r="IJ33" s="117"/>
      <c r="IK33" s="117"/>
      <c r="IL33" s="117"/>
      <c r="IM33" s="117"/>
      <c r="IN33" s="117"/>
      <c r="IO33" s="117"/>
      <c r="IP33" s="117"/>
      <c r="IQ33" s="117"/>
      <c r="IR33" s="117"/>
      <c r="IS33" s="117"/>
      <c r="IT33" s="117"/>
      <c r="IU33" s="117"/>
      <c r="IV33" s="117"/>
    </row>
    <row r="34" spans="1:256" s="119" customFormat="1" ht="18" customHeight="1">
      <c r="A34" s="117"/>
      <c r="B34" s="95">
        <f>IF(Mitarbeiter!B26="","",Mitarbeiter!B26)</f>
      </c>
      <c r="C34" s="95">
        <f>IF(Mitarbeiter!C26="","",Mitarbeiter!C26)</f>
      </c>
      <c r="D34" s="95">
        <f>IF(Mitarbeiter!E26="","",Mitarbeiter!E26)</f>
      </c>
      <c r="E34" s="97">
        <f>IF(Mitarbeiter!W26="","",Mitarbeiter!W26)</f>
        <v>0</v>
      </c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117"/>
      <c r="GG34" s="117"/>
      <c r="GH34" s="117"/>
      <c r="GI34" s="117"/>
      <c r="GJ34" s="117"/>
      <c r="GK34" s="117"/>
      <c r="GL34" s="117"/>
      <c r="GM34" s="117"/>
      <c r="GN34" s="117"/>
      <c r="GO34" s="117"/>
      <c r="GP34" s="117"/>
      <c r="GQ34" s="117"/>
      <c r="GR34" s="117"/>
      <c r="GS34" s="117"/>
      <c r="GT34" s="117"/>
      <c r="GU34" s="117"/>
      <c r="GV34" s="117"/>
      <c r="GW34" s="117"/>
      <c r="GX34" s="117"/>
      <c r="GY34" s="117"/>
      <c r="GZ34" s="117"/>
      <c r="HA34" s="117"/>
      <c r="HB34" s="117"/>
      <c r="HC34" s="117"/>
      <c r="HD34" s="117"/>
      <c r="HE34" s="117"/>
      <c r="HF34" s="117"/>
      <c r="HG34" s="117"/>
      <c r="HH34" s="117"/>
      <c r="HI34" s="117"/>
      <c r="HJ34" s="117"/>
      <c r="HK34" s="117"/>
      <c r="HL34" s="117"/>
      <c r="HM34" s="117"/>
      <c r="HN34" s="117"/>
      <c r="HO34" s="117"/>
      <c r="HP34" s="117"/>
      <c r="HQ34" s="117"/>
      <c r="HR34" s="117"/>
      <c r="HS34" s="117"/>
      <c r="HT34" s="117"/>
      <c r="HU34" s="117"/>
      <c r="HV34" s="117"/>
      <c r="HW34" s="117"/>
      <c r="HX34" s="117"/>
      <c r="HY34" s="117"/>
      <c r="HZ34" s="117"/>
      <c r="IA34" s="117"/>
      <c r="IB34" s="117"/>
      <c r="IC34" s="117"/>
      <c r="ID34" s="117"/>
      <c r="IE34" s="117"/>
      <c r="IF34" s="117"/>
      <c r="IG34" s="117"/>
      <c r="IH34" s="117"/>
      <c r="II34" s="117"/>
      <c r="IJ34" s="117"/>
      <c r="IK34" s="117"/>
      <c r="IL34" s="117"/>
      <c r="IM34" s="117"/>
      <c r="IN34" s="117"/>
      <c r="IO34" s="117"/>
      <c r="IP34" s="117"/>
      <c r="IQ34" s="117"/>
      <c r="IR34" s="117"/>
      <c r="IS34" s="117"/>
      <c r="IT34" s="117"/>
      <c r="IU34" s="117"/>
      <c r="IV34" s="117"/>
    </row>
    <row r="35" spans="2:256" ht="18" customHeight="1">
      <c r="B35" s="86">
        <f>IF(Mitarbeiter!B27="","",Mitarbeiter!B27)</f>
      </c>
      <c r="C35" s="86">
        <f>IF(Mitarbeiter!C27="","",Mitarbeiter!C27)</f>
      </c>
      <c r="D35" s="86">
        <f>IF(Mitarbeiter!E27="","",Mitarbeiter!E27)</f>
      </c>
      <c r="E35" s="96">
        <f>IF(Mitarbeiter!W27="","",Mitarbeiter!W27)</f>
        <v>0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117"/>
      <c r="GG35" s="117"/>
      <c r="GH35" s="117"/>
      <c r="GI35" s="117"/>
      <c r="GJ35" s="117"/>
      <c r="GK35" s="117"/>
      <c r="GL35" s="117"/>
      <c r="GM35" s="117"/>
      <c r="GN35" s="117"/>
      <c r="GO35" s="117"/>
      <c r="GP35" s="117"/>
      <c r="GQ35" s="117"/>
      <c r="GR35" s="117"/>
      <c r="GS35" s="117"/>
      <c r="GT35" s="117"/>
      <c r="GU35" s="117"/>
      <c r="GV35" s="117"/>
      <c r="GW35" s="117"/>
      <c r="GX35" s="117"/>
      <c r="GY35" s="117"/>
      <c r="GZ35" s="117"/>
      <c r="HA35" s="117"/>
      <c r="HB35" s="117"/>
      <c r="HC35" s="117"/>
      <c r="HD35" s="117"/>
      <c r="HE35" s="117"/>
      <c r="HF35" s="117"/>
      <c r="HG35" s="117"/>
      <c r="HH35" s="117"/>
      <c r="HI35" s="117"/>
      <c r="HJ35" s="117"/>
      <c r="HK35" s="117"/>
      <c r="HL35" s="117"/>
      <c r="HM35" s="117"/>
      <c r="HN35" s="117"/>
      <c r="HO35" s="117"/>
      <c r="HP35" s="117"/>
      <c r="HQ35" s="117"/>
      <c r="HR35" s="117"/>
      <c r="HS35" s="117"/>
      <c r="HT35" s="117"/>
      <c r="HU35" s="117"/>
      <c r="HV35" s="117"/>
      <c r="HW35" s="117"/>
      <c r="HX35" s="117"/>
      <c r="HY35" s="117"/>
      <c r="HZ35" s="117"/>
      <c r="IA35" s="117"/>
      <c r="IB35" s="117"/>
      <c r="IC35" s="117"/>
      <c r="ID35" s="117"/>
      <c r="IE35" s="117"/>
      <c r="IF35" s="117"/>
      <c r="IG35" s="117"/>
      <c r="IH35" s="117"/>
      <c r="II35" s="117"/>
      <c r="IJ35" s="117"/>
      <c r="IK35" s="117"/>
      <c r="IL35" s="117"/>
      <c r="IM35" s="117"/>
      <c r="IN35" s="117"/>
      <c r="IO35" s="117"/>
      <c r="IP35" s="117"/>
      <c r="IQ35" s="117"/>
      <c r="IR35" s="117"/>
      <c r="IS35" s="117"/>
      <c r="IT35" s="117"/>
      <c r="IU35" s="117"/>
      <c r="IV35" s="117"/>
    </row>
    <row r="36" spans="1:256" s="119" customFormat="1" ht="18" customHeight="1">
      <c r="A36" s="117"/>
      <c r="B36" s="95">
        <f>IF(Mitarbeiter!B28="","",Mitarbeiter!B28)</f>
      </c>
      <c r="C36" s="95">
        <f>IF(Mitarbeiter!C28="","",Mitarbeiter!C28)</f>
      </c>
      <c r="D36" s="95">
        <f>IF(Mitarbeiter!E28="","",Mitarbeiter!E28)</f>
      </c>
      <c r="E36" s="97">
        <f>IF(Mitarbeiter!W28="","",Mitarbeiter!W28)</f>
        <v>0</v>
      </c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117"/>
      <c r="GG36" s="117"/>
      <c r="GH36" s="117"/>
      <c r="GI36" s="117"/>
      <c r="GJ36" s="117"/>
      <c r="GK36" s="117"/>
      <c r="GL36" s="117"/>
      <c r="GM36" s="117"/>
      <c r="GN36" s="117"/>
      <c r="GO36" s="117"/>
      <c r="GP36" s="117"/>
      <c r="GQ36" s="117"/>
      <c r="GR36" s="117"/>
      <c r="GS36" s="117"/>
      <c r="GT36" s="117"/>
      <c r="GU36" s="117"/>
      <c r="GV36" s="117"/>
      <c r="GW36" s="117"/>
      <c r="GX36" s="117"/>
      <c r="GY36" s="117"/>
      <c r="GZ36" s="117"/>
      <c r="HA36" s="117"/>
      <c r="HB36" s="117"/>
      <c r="HC36" s="117"/>
      <c r="HD36" s="117"/>
      <c r="HE36" s="117"/>
      <c r="HF36" s="117"/>
      <c r="HG36" s="117"/>
      <c r="HH36" s="117"/>
      <c r="HI36" s="117"/>
      <c r="HJ36" s="117"/>
      <c r="HK36" s="117"/>
      <c r="HL36" s="117"/>
      <c r="HM36" s="117"/>
      <c r="HN36" s="117"/>
      <c r="HO36" s="117"/>
      <c r="HP36" s="117"/>
      <c r="HQ36" s="117"/>
      <c r="HR36" s="117"/>
      <c r="HS36" s="117"/>
      <c r="HT36" s="117"/>
      <c r="HU36" s="117"/>
      <c r="HV36" s="117"/>
      <c r="HW36" s="117"/>
      <c r="HX36" s="117"/>
      <c r="HY36" s="117"/>
      <c r="HZ36" s="117"/>
      <c r="IA36" s="117"/>
      <c r="IB36" s="117"/>
      <c r="IC36" s="117"/>
      <c r="ID36" s="117"/>
      <c r="IE36" s="117"/>
      <c r="IF36" s="117"/>
      <c r="IG36" s="117"/>
      <c r="IH36" s="117"/>
      <c r="II36" s="117"/>
      <c r="IJ36" s="117"/>
      <c r="IK36" s="117"/>
      <c r="IL36" s="117"/>
      <c r="IM36" s="117"/>
      <c r="IN36" s="117"/>
      <c r="IO36" s="117"/>
      <c r="IP36" s="117"/>
      <c r="IQ36" s="117"/>
      <c r="IR36" s="117"/>
      <c r="IS36" s="117"/>
      <c r="IT36" s="117"/>
      <c r="IU36" s="117"/>
      <c r="IV36" s="117"/>
    </row>
    <row r="37" spans="2:256" ht="18" customHeight="1">
      <c r="B37" s="86">
        <f>IF(Mitarbeiter!B29="","",Mitarbeiter!B29)</f>
      </c>
      <c r="C37" s="86">
        <f>IF(Mitarbeiter!C29="","",Mitarbeiter!C29)</f>
      </c>
      <c r="D37" s="86">
        <f>IF(Mitarbeiter!E29="","",Mitarbeiter!E29)</f>
      </c>
      <c r="E37" s="96">
        <f>IF(Mitarbeiter!W29="","",Mitarbeiter!W29)</f>
        <v>0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117"/>
      <c r="GG37" s="117"/>
      <c r="GH37" s="117"/>
      <c r="GI37" s="117"/>
      <c r="GJ37" s="117"/>
      <c r="GK37" s="117"/>
      <c r="GL37" s="117"/>
      <c r="GM37" s="117"/>
      <c r="GN37" s="117"/>
      <c r="GO37" s="117"/>
      <c r="GP37" s="117"/>
      <c r="GQ37" s="117"/>
      <c r="GR37" s="117"/>
      <c r="GS37" s="117"/>
      <c r="GT37" s="117"/>
      <c r="GU37" s="117"/>
      <c r="GV37" s="117"/>
      <c r="GW37" s="117"/>
      <c r="GX37" s="117"/>
      <c r="GY37" s="117"/>
      <c r="GZ37" s="117"/>
      <c r="HA37" s="117"/>
      <c r="HB37" s="117"/>
      <c r="HC37" s="117"/>
      <c r="HD37" s="117"/>
      <c r="HE37" s="117"/>
      <c r="HF37" s="117"/>
      <c r="HG37" s="117"/>
      <c r="HH37" s="117"/>
      <c r="HI37" s="117"/>
      <c r="HJ37" s="117"/>
      <c r="HK37" s="117"/>
      <c r="HL37" s="117"/>
      <c r="HM37" s="117"/>
      <c r="HN37" s="117"/>
      <c r="HO37" s="117"/>
      <c r="HP37" s="117"/>
      <c r="HQ37" s="117"/>
      <c r="HR37" s="117"/>
      <c r="HS37" s="117"/>
      <c r="HT37" s="117"/>
      <c r="HU37" s="117"/>
      <c r="HV37" s="117"/>
      <c r="HW37" s="117"/>
      <c r="HX37" s="117"/>
      <c r="HY37" s="117"/>
      <c r="HZ37" s="117"/>
      <c r="IA37" s="117"/>
      <c r="IB37" s="117"/>
      <c r="IC37" s="117"/>
      <c r="ID37" s="117"/>
      <c r="IE37" s="117"/>
      <c r="IF37" s="117"/>
      <c r="IG37" s="117"/>
      <c r="IH37" s="117"/>
      <c r="II37" s="117"/>
      <c r="IJ37" s="117"/>
      <c r="IK37" s="117"/>
      <c r="IL37" s="117"/>
      <c r="IM37" s="117"/>
      <c r="IN37" s="117"/>
      <c r="IO37" s="117"/>
      <c r="IP37" s="117"/>
      <c r="IQ37" s="117"/>
      <c r="IR37" s="117"/>
      <c r="IS37" s="117"/>
      <c r="IT37" s="117"/>
      <c r="IU37" s="117"/>
      <c r="IV37" s="117"/>
    </row>
    <row r="38" spans="1:256" s="119" customFormat="1" ht="18" customHeight="1">
      <c r="A38" s="117"/>
      <c r="B38" s="95">
        <f>IF(Mitarbeiter!B30="","",Mitarbeiter!B30)</f>
      </c>
      <c r="C38" s="95">
        <f>IF(Mitarbeiter!C30="","",Mitarbeiter!C30)</f>
      </c>
      <c r="D38" s="95">
        <f>IF(Mitarbeiter!E30="","",Mitarbeiter!E30)</f>
      </c>
      <c r="E38" s="97">
        <f>IF(Mitarbeiter!W30="","",Mitarbeiter!W30)</f>
        <v>0</v>
      </c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117"/>
      <c r="GG38" s="117"/>
      <c r="GH38" s="117"/>
      <c r="GI38" s="117"/>
      <c r="GJ38" s="117"/>
      <c r="GK38" s="117"/>
      <c r="GL38" s="117"/>
      <c r="GM38" s="117"/>
      <c r="GN38" s="117"/>
      <c r="GO38" s="117"/>
      <c r="GP38" s="117"/>
      <c r="GQ38" s="117"/>
      <c r="GR38" s="117"/>
      <c r="GS38" s="117"/>
      <c r="GT38" s="117"/>
      <c r="GU38" s="117"/>
      <c r="GV38" s="117"/>
      <c r="GW38" s="117"/>
      <c r="GX38" s="117"/>
      <c r="GY38" s="117"/>
      <c r="GZ38" s="117"/>
      <c r="HA38" s="117"/>
      <c r="HB38" s="117"/>
      <c r="HC38" s="117"/>
      <c r="HD38" s="117"/>
      <c r="HE38" s="117"/>
      <c r="HF38" s="117"/>
      <c r="HG38" s="117"/>
      <c r="HH38" s="117"/>
      <c r="HI38" s="117"/>
      <c r="HJ38" s="117"/>
      <c r="HK38" s="117"/>
      <c r="HL38" s="117"/>
      <c r="HM38" s="117"/>
      <c r="HN38" s="117"/>
      <c r="HO38" s="117"/>
      <c r="HP38" s="117"/>
      <c r="HQ38" s="117"/>
      <c r="HR38" s="117"/>
      <c r="HS38" s="117"/>
      <c r="HT38" s="117"/>
      <c r="HU38" s="117"/>
      <c r="HV38" s="117"/>
      <c r="HW38" s="117"/>
      <c r="HX38" s="117"/>
      <c r="HY38" s="117"/>
      <c r="HZ38" s="117"/>
      <c r="IA38" s="117"/>
      <c r="IB38" s="117"/>
      <c r="IC38" s="117"/>
      <c r="ID38" s="117"/>
      <c r="IE38" s="117"/>
      <c r="IF38" s="117"/>
      <c r="IG38" s="117"/>
      <c r="IH38" s="117"/>
      <c r="II38" s="117"/>
      <c r="IJ38" s="117"/>
      <c r="IK38" s="117"/>
      <c r="IL38" s="117"/>
      <c r="IM38" s="117"/>
      <c r="IN38" s="117"/>
      <c r="IO38" s="117"/>
      <c r="IP38" s="117"/>
      <c r="IQ38" s="117"/>
      <c r="IR38" s="117"/>
      <c r="IS38" s="117"/>
      <c r="IT38" s="117"/>
      <c r="IU38" s="117"/>
      <c r="IV38" s="117"/>
    </row>
    <row r="39" spans="2:256" ht="18" customHeight="1">
      <c r="B39" s="86">
        <f>IF(Mitarbeiter!B31="","",Mitarbeiter!B31)</f>
      </c>
      <c r="C39" s="86">
        <f>IF(Mitarbeiter!C31="","",Mitarbeiter!C31)</f>
      </c>
      <c r="D39" s="86">
        <f>IF(Mitarbeiter!E31="","",Mitarbeiter!E31)</f>
      </c>
      <c r="E39" s="96">
        <f>IF(Mitarbeiter!W31="","",Mitarbeiter!W31)</f>
        <v>0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117"/>
      <c r="GG39" s="117"/>
      <c r="GH39" s="117"/>
      <c r="GI39" s="117"/>
      <c r="GJ39" s="117"/>
      <c r="GK39" s="117"/>
      <c r="GL39" s="117"/>
      <c r="GM39" s="117"/>
      <c r="GN39" s="117"/>
      <c r="GO39" s="117"/>
      <c r="GP39" s="117"/>
      <c r="GQ39" s="117"/>
      <c r="GR39" s="117"/>
      <c r="GS39" s="117"/>
      <c r="GT39" s="117"/>
      <c r="GU39" s="117"/>
      <c r="GV39" s="117"/>
      <c r="GW39" s="117"/>
      <c r="GX39" s="117"/>
      <c r="GY39" s="117"/>
      <c r="GZ39" s="117"/>
      <c r="HA39" s="117"/>
      <c r="HB39" s="117"/>
      <c r="HC39" s="117"/>
      <c r="HD39" s="117"/>
      <c r="HE39" s="117"/>
      <c r="HF39" s="117"/>
      <c r="HG39" s="117"/>
      <c r="HH39" s="117"/>
      <c r="HI39" s="117"/>
      <c r="HJ39" s="117"/>
      <c r="HK39" s="117"/>
      <c r="HL39" s="117"/>
      <c r="HM39" s="117"/>
      <c r="HN39" s="117"/>
      <c r="HO39" s="117"/>
      <c r="HP39" s="117"/>
      <c r="HQ39" s="117"/>
      <c r="HR39" s="117"/>
      <c r="HS39" s="117"/>
      <c r="HT39" s="117"/>
      <c r="HU39" s="117"/>
      <c r="HV39" s="117"/>
      <c r="HW39" s="117"/>
      <c r="HX39" s="117"/>
      <c r="HY39" s="117"/>
      <c r="HZ39" s="117"/>
      <c r="IA39" s="117"/>
      <c r="IB39" s="117"/>
      <c r="IC39" s="117"/>
      <c r="ID39" s="117"/>
      <c r="IE39" s="117"/>
      <c r="IF39" s="117"/>
      <c r="IG39" s="117"/>
      <c r="IH39" s="117"/>
      <c r="II39" s="117"/>
      <c r="IJ39" s="117"/>
      <c r="IK39" s="117"/>
      <c r="IL39" s="117"/>
      <c r="IM39" s="117"/>
      <c r="IN39" s="117"/>
      <c r="IO39" s="117"/>
      <c r="IP39" s="117"/>
      <c r="IQ39" s="117"/>
      <c r="IR39" s="117"/>
      <c r="IS39" s="117"/>
      <c r="IT39" s="117"/>
      <c r="IU39" s="117"/>
      <c r="IV39" s="117"/>
    </row>
    <row r="40" spans="1:256" s="119" customFormat="1" ht="18" customHeight="1">
      <c r="A40" s="117"/>
      <c r="B40" s="95">
        <f>IF(Mitarbeiter!B32="","",Mitarbeiter!B32)</f>
      </c>
      <c r="C40" s="95">
        <f>IF(Mitarbeiter!C32="","",Mitarbeiter!C32)</f>
      </c>
      <c r="D40" s="95">
        <f>IF(Mitarbeiter!E32="","",Mitarbeiter!E32)</f>
      </c>
      <c r="E40" s="97">
        <f>IF(Mitarbeiter!W32="","",Mitarbeiter!W32)</f>
        <v>0</v>
      </c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  <c r="IL40" s="117"/>
      <c r="IM40" s="117"/>
      <c r="IN40" s="117"/>
      <c r="IO40" s="117"/>
      <c r="IP40" s="117"/>
      <c r="IQ40" s="117"/>
      <c r="IR40" s="117"/>
      <c r="IS40" s="117"/>
      <c r="IT40" s="117"/>
      <c r="IU40" s="117"/>
      <c r="IV40" s="117"/>
    </row>
    <row r="41" spans="2:256" ht="18" customHeight="1">
      <c r="B41" s="86">
        <f>IF(Mitarbeiter!B33="","",Mitarbeiter!B33)</f>
      </c>
      <c r="C41" s="86">
        <f>IF(Mitarbeiter!C33="","",Mitarbeiter!C33)</f>
      </c>
      <c r="D41" s="86">
        <f>IF(Mitarbeiter!E33="","",Mitarbeiter!E33)</f>
      </c>
      <c r="E41" s="96">
        <f>IF(Mitarbeiter!W33="","",Mitarbeiter!W33)</f>
        <v>0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117"/>
      <c r="GG41" s="117"/>
      <c r="GH41" s="117"/>
      <c r="GI41" s="117"/>
      <c r="GJ41" s="117"/>
      <c r="GK41" s="117"/>
      <c r="GL41" s="117"/>
      <c r="GM41" s="117"/>
      <c r="GN41" s="117"/>
      <c r="GO41" s="117"/>
      <c r="GP41" s="117"/>
      <c r="GQ41" s="117"/>
      <c r="GR41" s="117"/>
      <c r="GS41" s="117"/>
      <c r="GT41" s="117"/>
      <c r="GU41" s="117"/>
      <c r="GV41" s="117"/>
      <c r="GW41" s="117"/>
      <c r="GX41" s="117"/>
      <c r="GY41" s="117"/>
      <c r="GZ41" s="117"/>
      <c r="HA41" s="117"/>
      <c r="HB41" s="117"/>
      <c r="HC41" s="117"/>
      <c r="HD41" s="117"/>
      <c r="HE41" s="117"/>
      <c r="HF41" s="117"/>
      <c r="HG41" s="117"/>
      <c r="HH41" s="117"/>
      <c r="HI41" s="117"/>
      <c r="HJ41" s="117"/>
      <c r="HK41" s="117"/>
      <c r="HL41" s="117"/>
      <c r="HM41" s="117"/>
      <c r="HN41" s="117"/>
      <c r="HO41" s="117"/>
      <c r="HP41" s="117"/>
      <c r="HQ41" s="117"/>
      <c r="HR41" s="117"/>
      <c r="HS41" s="117"/>
      <c r="HT41" s="117"/>
      <c r="HU41" s="117"/>
      <c r="HV41" s="117"/>
      <c r="HW41" s="117"/>
      <c r="HX41" s="117"/>
      <c r="HY41" s="117"/>
      <c r="HZ41" s="117"/>
      <c r="IA41" s="117"/>
      <c r="IB41" s="117"/>
      <c r="IC41" s="117"/>
      <c r="ID41" s="117"/>
      <c r="IE41" s="117"/>
      <c r="IF41" s="117"/>
      <c r="IG41" s="117"/>
      <c r="IH41" s="117"/>
      <c r="II41" s="117"/>
      <c r="IJ41" s="117"/>
      <c r="IK41" s="117"/>
      <c r="IL41" s="117"/>
      <c r="IM41" s="117"/>
      <c r="IN41" s="117"/>
      <c r="IO41" s="117"/>
      <c r="IP41" s="117"/>
      <c r="IQ41" s="117"/>
      <c r="IR41" s="117"/>
      <c r="IS41" s="117"/>
      <c r="IT41" s="117"/>
      <c r="IU41" s="117"/>
      <c r="IV41" s="117"/>
    </row>
    <row r="42" spans="1:256" s="119" customFormat="1" ht="18" customHeight="1">
      <c r="A42" s="117"/>
      <c r="B42" s="95">
        <f>IF(Mitarbeiter!B34="","",Mitarbeiter!B34)</f>
      </c>
      <c r="C42" s="95">
        <f>IF(Mitarbeiter!C34="","",Mitarbeiter!C34)</f>
      </c>
      <c r="D42" s="95">
        <f>IF(Mitarbeiter!E34="","",Mitarbeiter!E34)</f>
      </c>
      <c r="E42" s="97">
        <f>IF(Mitarbeiter!W34="","",Mitarbeiter!W34)</f>
        <v>0</v>
      </c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117"/>
      <c r="GG42" s="117"/>
      <c r="GH42" s="117"/>
      <c r="GI42" s="117"/>
      <c r="GJ42" s="117"/>
      <c r="GK42" s="117"/>
      <c r="GL42" s="117"/>
      <c r="GM42" s="117"/>
      <c r="GN42" s="117"/>
      <c r="GO42" s="117"/>
      <c r="GP42" s="117"/>
      <c r="GQ42" s="117"/>
      <c r="GR42" s="117"/>
      <c r="GS42" s="117"/>
      <c r="GT42" s="117"/>
      <c r="GU42" s="117"/>
      <c r="GV42" s="117"/>
      <c r="GW42" s="117"/>
      <c r="GX42" s="117"/>
      <c r="GY42" s="117"/>
      <c r="GZ42" s="117"/>
      <c r="HA42" s="117"/>
      <c r="HB42" s="117"/>
      <c r="HC42" s="117"/>
      <c r="HD42" s="117"/>
      <c r="HE42" s="117"/>
      <c r="HF42" s="117"/>
      <c r="HG42" s="117"/>
      <c r="HH42" s="117"/>
      <c r="HI42" s="117"/>
      <c r="HJ42" s="117"/>
      <c r="HK42" s="117"/>
      <c r="HL42" s="117"/>
      <c r="HM42" s="117"/>
      <c r="HN42" s="117"/>
      <c r="HO42" s="117"/>
      <c r="HP42" s="117"/>
      <c r="HQ42" s="117"/>
      <c r="HR42" s="117"/>
      <c r="HS42" s="117"/>
      <c r="HT42" s="117"/>
      <c r="HU42" s="117"/>
      <c r="HV42" s="117"/>
      <c r="HW42" s="117"/>
      <c r="HX42" s="117"/>
      <c r="HY42" s="117"/>
      <c r="HZ42" s="117"/>
      <c r="IA42" s="117"/>
      <c r="IB42" s="117"/>
      <c r="IC42" s="117"/>
      <c r="ID42" s="117"/>
      <c r="IE42" s="117"/>
      <c r="IF42" s="117"/>
      <c r="IG42" s="117"/>
      <c r="IH42" s="117"/>
      <c r="II42" s="117"/>
      <c r="IJ42" s="117"/>
      <c r="IK42" s="117"/>
      <c r="IL42" s="117"/>
      <c r="IM42" s="117"/>
      <c r="IN42" s="117"/>
      <c r="IO42" s="117"/>
      <c r="IP42" s="117"/>
      <c r="IQ42" s="117"/>
      <c r="IR42" s="117"/>
      <c r="IS42" s="117"/>
      <c r="IT42" s="117"/>
      <c r="IU42" s="117"/>
      <c r="IV42" s="117"/>
    </row>
    <row r="43" spans="2:256" ht="18" customHeight="1">
      <c r="B43" s="86">
        <f>IF(Mitarbeiter!B35="","",Mitarbeiter!B35)</f>
      </c>
      <c r="C43" s="86">
        <f>IF(Mitarbeiter!C35="","",Mitarbeiter!C35)</f>
      </c>
      <c r="D43" s="86">
        <f>IF(Mitarbeiter!E35="","",Mitarbeiter!E35)</f>
      </c>
      <c r="E43" s="96">
        <f>IF(Mitarbeiter!W35="","",Mitarbeiter!W35)</f>
        <v>0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117"/>
      <c r="GG43" s="117"/>
      <c r="GH43" s="117"/>
      <c r="GI43" s="117"/>
      <c r="GJ43" s="117"/>
      <c r="GK43" s="117"/>
      <c r="GL43" s="117"/>
      <c r="GM43" s="117"/>
      <c r="GN43" s="117"/>
      <c r="GO43" s="117"/>
      <c r="GP43" s="117"/>
      <c r="GQ43" s="117"/>
      <c r="GR43" s="117"/>
      <c r="GS43" s="117"/>
      <c r="GT43" s="117"/>
      <c r="GU43" s="117"/>
      <c r="GV43" s="117"/>
      <c r="GW43" s="117"/>
      <c r="GX43" s="117"/>
      <c r="GY43" s="117"/>
      <c r="GZ43" s="117"/>
      <c r="HA43" s="117"/>
      <c r="HB43" s="117"/>
      <c r="HC43" s="117"/>
      <c r="HD43" s="117"/>
      <c r="HE43" s="117"/>
      <c r="HF43" s="117"/>
      <c r="HG43" s="117"/>
      <c r="HH43" s="117"/>
      <c r="HI43" s="117"/>
      <c r="HJ43" s="117"/>
      <c r="HK43" s="117"/>
      <c r="HL43" s="117"/>
      <c r="HM43" s="117"/>
      <c r="HN43" s="117"/>
      <c r="HO43" s="117"/>
      <c r="HP43" s="117"/>
      <c r="HQ43" s="117"/>
      <c r="HR43" s="117"/>
      <c r="HS43" s="117"/>
      <c r="HT43" s="117"/>
      <c r="HU43" s="117"/>
      <c r="HV43" s="117"/>
      <c r="HW43" s="117"/>
      <c r="HX43" s="117"/>
      <c r="HY43" s="117"/>
      <c r="HZ43" s="117"/>
      <c r="IA43" s="117"/>
      <c r="IB43" s="117"/>
      <c r="IC43" s="117"/>
      <c r="ID43" s="117"/>
      <c r="IE43" s="117"/>
      <c r="IF43" s="117"/>
      <c r="IG43" s="117"/>
      <c r="IH43" s="117"/>
      <c r="II43" s="117"/>
      <c r="IJ43" s="117"/>
      <c r="IK43" s="117"/>
      <c r="IL43" s="117"/>
      <c r="IM43" s="117"/>
      <c r="IN43" s="117"/>
      <c r="IO43" s="117"/>
      <c r="IP43" s="117"/>
      <c r="IQ43" s="117"/>
      <c r="IR43" s="117"/>
      <c r="IS43" s="117"/>
      <c r="IT43" s="117"/>
      <c r="IU43" s="117"/>
      <c r="IV43" s="117"/>
    </row>
    <row r="44" spans="1:256" s="119" customFormat="1" ht="18" customHeight="1">
      <c r="A44" s="117"/>
      <c r="B44" s="95">
        <f>IF(Mitarbeiter!B36="","",Mitarbeiter!B36)</f>
      </c>
      <c r="C44" s="95">
        <f>IF(Mitarbeiter!C36="","",Mitarbeiter!C36)</f>
      </c>
      <c r="D44" s="95">
        <f>IF(Mitarbeiter!E36="","",Mitarbeiter!E36)</f>
      </c>
      <c r="E44" s="97">
        <f>IF(Mitarbeiter!W36="","",Mitarbeiter!W36)</f>
        <v>0</v>
      </c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117"/>
      <c r="GG44" s="117"/>
      <c r="GH44" s="117"/>
      <c r="GI44" s="117"/>
      <c r="GJ44" s="117"/>
      <c r="GK44" s="117"/>
      <c r="GL44" s="117"/>
      <c r="GM44" s="117"/>
      <c r="GN44" s="117"/>
      <c r="GO44" s="117"/>
      <c r="GP44" s="117"/>
      <c r="GQ44" s="117"/>
      <c r="GR44" s="117"/>
      <c r="GS44" s="117"/>
      <c r="GT44" s="117"/>
      <c r="GU44" s="117"/>
      <c r="GV44" s="117"/>
      <c r="GW44" s="117"/>
      <c r="GX44" s="117"/>
      <c r="GY44" s="117"/>
      <c r="GZ44" s="117"/>
      <c r="HA44" s="117"/>
      <c r="HB44" s="117"/>
      <c r="HC44" s="117"/>
      <c r="HD44" s="117"/>
      <c r="HE44" s="117"/>
      <c r="HF44" s="117"/>
      <c r="HG44" s="117"/>
      <c r="HH44" s="117"/>
      <c r="HI44" s="117"/>
      <c r="HJ44" s="117"/>
      <c r="HK44" s="117"/>
      <c r="HL44" s="117"/>
      <c r="HM44" s="117"/>
      <c r="HN44" s="117"/>
      <c r="HO44" s="117"/>
      <c r="HP44" s="117"/>
      <c r="HQ44" s="117"/>
      <c r="HR44" s="117"/>
      <c r="HS44" s="117"/>
      <c r="HT44" s="117"/>
      <c r="HU44" s="117"/>
      <c r="HV44" s="117"/>
      <c r="HW44" s="117"/>
      <c r="HX44" s="117"/>
      <c r="HY44" s="117"/>
      <c r="HZ44" s="117"/>
      <c r="IA44" s="117"/>
      <c r="IB44" s="117"/>
      <c r="IC44" s="117"/>
      <c r="ID44" s="117"/>
      <c r="IE44" s="117"/>
      <c r="IF44" s="117"/>
      <c r="IG44" s="117"/>
      <c r="IH44" s="117"/>
      <c r="II44" s="117"/>
      <c r="IJ44" s="117"/>
      <c r="IK44" s="117"/>
      <c r="IL44" s="117"/>
      <c r="IM44" s="117"/>
      <c r="IN44" s="117"/>
      <c r="IO44" s="117"/>
      <c r="IP44" s="117"/>
      <c r="IQ44" s="117"/>
      <c r="IR44" s="117"/>
      <c r="IS44" s="117"/>
      <c r="IT44" s="117"/>
      <c r="IU44" s="117"/>
      <c r="IV44" s="117"/>
    </row>
    <row r="45" spans="2:256" ht="18" customHeight="1">
      <c r="B45" s="87"/>
      <c r="C45" s="87"/>
      <c r="D45" s="87"/>
      <c r="E45" s="88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16"/>
      <c r="EF45" s="116"/>
      <c r="EG45" s="116"/>
      <c r="EH45" s="116"/>
      <c r="EI45" s="116"/>
      <c r="EJ45" s="116"/>
      <c r="EK45" s="116"/>
      <c r="EL45" s="116"/>
      <c r="EM45" s="116"/>
      <c r="EN45" s="116"/>
      <c r="EO45" s="116"/>
      <c r="EP45" s="116"/>
      <c r="EQ45" s="116"/>
      <c r="ER45" s="116"/>
      <c r="ES45" s="116"/>
      <c r="ET45" s="116"/>
      <c r="EU45" s="116"/>
      <c r="EV45" s="116"/>
      <c r="EW45" s="116"/>
      <c r="EX45" s="116"/>
      <c r="EY45" s="116"/>
      <c r="EZ45" s="116"/>
      <c r="FA45" s="116"/>
      <c r="FB45" s="116"/>
      <c r="FC45" s="116"/>
      <c r="FD45" s="116"/>
      <c r="FE45" s="116"/>
      <c r="FF45" s="116"/>
      <c r="FG45" s="116"/>
      <c r="FH45" s="116"/>
      <c r="FI45" s="116"/>
      <c r="FJ45" s="116"/>
      <c r="FK45" s="116"/>
      <c r="FL45" s="116"/>
      <c r="FM45" s="116"/>
      <c r="FN45" s="116"/>
      <c r="FO45" s="116"/>
      <c r="FP45" s="116"/>
      <c r="FQ45" s="116"/>
      <c r="FR45" s="116"/>
      <c r="FS45" s="116"/>
      <c r="FT45" s="116"/>
      <c r="FU45" s="116"/>
      <c r="FV45" s="116"/>
      <c r="FW45" s="116"/>
      <c r="FX45" s="116"/>
      <c r="FY45" s="116"/>
      <c r="FZ45" s="116"/>
      <c r="GA45" s="116"/>
      <c r="GB45" s="116"/>
      <c r="GC45" s="116"/>
      <c r="GD45" s="116"/>
      <c r="GE45" s="116"/>
      <c r="GF45" s="117"/>
      <c r="GG45" s="117"/>
      <c r="GH45" s="117"/>
      <c r="GI45" s="117"/>
      <c r="GJ45" s="117"/>
      <c r="GK45" s="117"/>
      <c r="GL45" s="117"/>
      <c r="GM45" s="117"/>
      <c r="GN45" s="117"/>
      <c r="GO45" s="117"/>
      <c r="GP45" s="117"/>
      <c r="GQ45" s="117"/>
      <c r="GR45" s="117"/>
      <c r="GS45" s="117"/>
      <c r="GT45" s="117"/>
      <c r="GU45" s="117"/>
      <c r="GV45" s="117"/>
      <c r="GW45" s="117"/>
      <c r="GX45" s="117"/>
      <c r="GY45" s="117"/>
      <c r="GZ45" s="117"/>
      <c r="HA45" s="117"/>
      <c r="HB45" s="117"/>
      <c r="HC45" s="117"/>
      <c r="HD45" s="117"/>
      <c r="HE45" s="117"/>
      <c r="HF45" s="117"/>
      <c r="HG45" s="117"/>
      <c r="HH45" s="117"/>
      <c r="HI45" s="117"/>
      <c r="HJ45" s="117"/>
      <c r="HK45" s="117"/>
      <c r="HL45" s="117"/>
      <c r="HM45" s="117"/>
      <c r="HN45" s="117"/>
      <c r="HO45" s="117"/>
      <c r="HP45" s="117"/>
      <c r="HQ45" s="117"/>
      <c r="HR45" s="117"/>
      <c r="HS45" s="117"/>
      <c r="HT45" s="117"/>
      <c r="HU45" s="117"/>
      <c r="HV45" s="117"/>
      <c r="HW45" s="117"/>
      <c r="HX45" s="117"/>
      <c r="HY45" s="117"/>
      <c r="HZ45" s="117"/>
      <c r="IA45" s="117"/>
      <c r="IB45" s="117"/>
      <c r="IC45" s="117"/>
      <c r="ID45" s="117"/>
      <c r="IE45" s="117"/>
      <c r="IF45" s="117"/>
      <c r="IG45" s="117"/>
      <c r="IH45" s="117"/>
      <c r="II45" s="117"/>
      <c r="IJ45" s="117"/>
      <c r="IK45" s="117"/>
      <c r="IL45" s="117"/>
      <c r="IM45" s="117"/>
      <c r="IN45" s="117"/>
      <c r="IO45" s="117"/>
      <c r="IP45" s="117"/>
      <c r="IQ45" s="117"/>
      <c r="IR45" s="117"/>
      <c r="IS45" s="117"/>
      <c r="IT45" s="117"/>
      <c r="IU45" s="117"/>
      <c r="IV45" s="117"/>
    </row>
    <row r="46" ht="12.75" hidden="1"/>
    <row r="47" spans="5:256" ht="12.75" hidden="1">
      <c r="E47" s="106" t="s">
        <v>25</v>
      </c>
      <c r="F47" s="110">
        <f>DATE(C2,7,1)</f>
        <v>42552</v>
      </c>
      <c r="G47" s="110">
        <f>F47+1</f>
        <v>42553</v>
      </c>
      <c r="H47" s="110">
        <f aca="true" t="shared" si="26" ref="H47:BS47">G47+1</f>
        <v>42554</v>
      </c>
      <c r="I47" s="110">
        <f t="shared" si="26"/>
        <v>42555</v>
      </c>
      <c r="J47" s="110">
        <f t="shared" si="26"/>
        <v>42556</v>
      </c>
      <c r="K47" s="110">
        <f t="shared" si="26"/>
        <v>42557</v>
      </c>
      <c r="L47" s="110">
        <f t="shared" si="26"/>
        <v>42558</v>
      </c>
      <c r="M47" s="110">
        <f t="shared" si="26"/>
        <v>42559</v>
      </c>
      <c r="N47" s="110">
        <f t="shared" si="26"/>
        <v>42560</v>
      </c>
      <c r="O47" s="110">
        <f t="shared" si="26"/>
        <v>42561</v>
      </c>
      <c r="P47" s="110">
        <f t="shared" si="26"/>
        <v>42562</v>
      </c>
      <c r="Q47" s="110">
        <f t="shared" si="26"/>
        <v>42563</v>
      </c>
      <c r="R47" s="110">
        <f t="shared" si="26"/>
        <v>42564</v>
      </c>
      <c r="S47" s="110">
        <f t="shared" si="26"/>
        <v>42565</v>
      </c>
      <c r="T47" s="110">
        <f t="shared" si="26"/>
        <v>42566</v>
      </c>
      <c r="U47" s="110">
        <f t="shared" si="26"/>
        <v>42567</v>
      </c>
      <c r="V47" s="110">
        <f t="shared" si="26"/>
        <v>42568</v>
      </c>
      <c r="W47" s="110">
        <f t="shared" si="26"/>
        <v>42569</v>
      </c>
      <c r="X47" s="110">
        <f t="shared" si="26"/>
        <v>42570</v>
      </c>
      <c r="Y47" s="110">
        <f t="shared" si="26"/>
        <v>42571</v>
      </c>
      <c r="Z47" s="110">
        <f t="shared" si="26"/>
        <v>42572</v>
      </c>
      <c r="AA47" s="110">
        <f t="shared" si="26"/>
        <v>42573</v>
      </c>
      <c r="AB47" s="110">
        <f t="shared" si="26"/>
        <v>42574</v>
      </c>
      <c r="AC47" s="110">
        <f t="shared" si="26"/>
        <v>42575</v>
      </c>
      <c r="AD47" s="110">
        <f t="shared" si="26"/>
        <v>42576</v>
      </c>
      <c r="AE47" s="110">
        <f t="shared" si="26"/>
        <v>42577</v>
      </c>
      <c r="AF47" s="110">
        <f t="shared" si="26"/>
        <v>42578</v>
      </c>
      <c r="AG47" s="110">
        <f t="shared" si="26"/>
        <v>42579</v>
      </c>
      <c r="AH47" s="110">
        <f t="shared" si="26"/>
        <v>42580</v>
      </c>
      <c r="AI47" s="110">
        <f t="shared" si="26"/>
        <v>42581</v>
      </c>
      <c r="AJ47" s="110">
        <f t="shared" si="26"/>
        <v>42582</v>
      </c>
      <c r="AK47" s="110">
        <f t="shared" si="26"/>
        <v>42583</v>
      </c>
      <c r="AL47" s="110">
        <f t="shared" si="26"/>
        <v>42584</v>
      </c>
      <c r="AM47" s="110">
        <f t="shared" si="26"/>
        <v>42585</v>
      </c>
      <c r="AN47" s="110">
        <f t="shared" si="26"/>
        <v>42586</v>
      </c>
      <c r="AO47" s="110">
        <f t="shared" si="26"/>
        <v>42587</v>
      </c>
      <c r="AP47" s="110">
        <f t="shared" si="26"/>
        <v>42588</v>
      </c>
      <c r="AQ47" s="110">
        <f t="shared" si="26"/>
        <v>42589</v>
      </c>
      <c r="AR47" s="110">
        <f t="shared" si="26"/>
        <v>42590</v>
      </c>
      <c r="AS47" s="110">
        <f t="shared" si="26"/>
        <v>42591</v>
      </c>
      <c r="AT47" s="110">
        <f t="shared" si="26"/>
        <v>42592</v>
      </c>
      <c r="AU47" s="110">
        <f t="shared" si="26"/>
        <v>42593</v>
      </c>
      <c r="AV47" s="110">
        <f t="shared" si="26"/>
        <v>42594</v>
      </c>
      <c r="AW47" s="110">
        <f t="shared" si="26"/>
        <v>42595</v>
      </c>
      <c r="AX47" s="110">
        <f t="shared" si="26"/>
        <v>42596</v>
      </c>
      <c r="AY47" s="110">
        <f t="shared" si="26"/>
        <v>42597</v>
      </c>
      <c r="AZ47" s="110">
        <f t="shared" si="26"/>
        <v>42598</v>
      </c>
      <c r="BA47" s="110">
        <f t="shared" si="26"/>
        <v>42599</v>
      </c>
      <c r="BB47" s="110">
        <f t="shared" si="26"/>
        <v>42600</v>
      </c>
      <c r="BC47" s="110">
        <f t="shared" si="26"/>
        <v>42601</v>
      </c>
      <c r="BD47" s="110">
        <f t="shared" si="26"/>
        <v>42602</v>
      </c>
      <c r="BE47" s="110">
        <f t="shared" si="26"/>
        <v>42603</v>
      </c>
      <c r="BF47" s="110">
        <f t="shared" si="26"/>
        <v>42604</v>
      </c>
      <c r="BG47" s="110">
        <f t="shared" si="26"/>
        <v>42605</v>
      </c>
      <c r="BH47" s="110">
        <f t="shared" si="26"/>
        <v>42606</v>
      </c>
      <c r="BI47" s="110">
        <f t="shared" si="26"/>
        <v>42607</v>
      </c>
      <c r="BJ47" s="110">
        <f t="shared" si="26"/>
        <v>42608</v>
      </c>
      <c r="BK47" s="110">
        <f t="shared" si="26"/>
        <v>42609</v>
      </c>
      <c r="BL47" s="110">
        <f t="shared" si="26"/>
        <v>42610</v>
      </c>
      <c r="BM47" s="110">
        <f t="shared" si="26"/>
        <v>42611</v>
      </c>
      <c r="BN47" s="110">
        <f t="shared" si="26"/>
        <v>42612</v>
      </c>
      <c r="BO47" s="110">
        <f t="shared" si="26"/>
        <v>42613</v>
      </c>
      <c r="BP47" s="110">
        <f t="shared" si="26"/>
        <v>42614</v>
      </c>
      <c r="BQ47" s="110">
        <f t="shared" si="26"/>
        <v>42615</v>
      </c>
      <c r="BR47" s="110">
        <f t="shared" si="26"/>
        <v>42616</v>
      </c>
      <c r="BS47" s="110">
        <f t="shared" si="26"/>
        <v>42617</v>
      </c>
      <c r="BT47" s="110">
        <f aca="true" t="shared" si="27" ref="BT47:EE47">BS47+1</f>
        <v>42618</v>
      </c>
      <c r="BU47" s="110">
        <f t="shared" si="27"/>
        <v>42619</v>
      </c>
      <c r="BV47" s="110">
        <f t="shared" si="27"/>
        <v>42620</v>
      </c>
      <c r="BW47" s="110">
        <f t="shared" si="27"/>
        <v>42621</v>
      </c>
      <c r="BX47" s="110">
        <f t="shared" si="27"/>
        <v>42622</v>
      </c>
      <c r="BY47" s="110">
        <f t="shared" si="27"/>
        <v>42623</v>
      </c>
      <c r="BZ47" s="110">
        <f t="shared" si="27"/>
        <v>42624</v>
      </c>
      <c r="CA47" s="110">
        <f t="shared" si="27"/>
        <v>42625</v>
      </c>
      <c r="CB47" s="110">
        <f t="shared" si="27"/>
        <v>42626</v>
      </c>
      <c r="CC47" s="110">
        <f t="shared" si="27"/>
        <v>42627</v>
      </c>
      <c r="CD47" s="110">
        <f t="shared" si="27"/>
        <v>42628</v>
      </c>
      <c r="CE47" s="110">
        <f t="shared" si="27"/>
        <v>42629</v>
      </c>
      <c r="CF47" s="110">
        <f t="shared" si="27"/>
        <v>42630</v>
      </c>
      <c r="CG47" s="110">
        <f t="shared" si="27"/>
        <v>42631</v>
      </c>
      <c r="CH47" s="110">
        <f t="shared" si="27"/>
        <v>42632</v>
      </c>
      <c r="CI47" s="110">
        <f t="shared" si="27"/>
        <v>42633</v>
      </c>
      <c r="CJ47" s="110">
        <f t="shared" si="27"/>
        <v>42634</v>
      </c>
      <c r="CK47" s="110">
        <f t="shared" si="27"/>
        <v>42635</v>
      </c>
      <c r="CL47" s="110">
        <f t="shared" si="27"/>
        <v>42636</v>
      </c>
      <c r="CM47" s="110">
        <f t="shared" si="27"/>
        <v>42637</v>
      </c>
      <c r="CN47" s="110">
        <f t="shared" si="27"/>
        <v>42638</v>
      </c>
      <c r="CO47" s="110">
        <f t="shared" si="27"/>
        <v>42639</v>
      </c>
      <c r="CP47" s="110">
        <f t="shared" si="27"/>
        <v>42640</v>
      </c>
      <c r="CQ47" s="110">
        <f t="shared" si="27"/>
        <v>42641</v>
      </c>
      <c r="CR47" s="110">
        <f t="shared" si="27"/>
        <v>42642</v>
      </c>
      <c r="CS47" s="110">
        <f t="shared" si="27"/>
        <v>42643</v>
      </c>
      <c r="CT47" s="110">
        <f t="shared" si="27"/>
        <v>42644</v>
      </c>
      <c r="CU47" s="110">
        <f t="shared" si="27"/>
        <v>42645</v>
      </c>
      <c r="CV47" s="110">
        <f t="shared" si="27"/>
        <v>42646</v>
      </c>
      <c r="CW47" s="110">
        <f t="shared" si="27"/>
        <v>42647</v>
      </c>
      <c r="CX47" s="110">
        <f t="shared" si="27"/>
        <v>42648</v>
      </c>
      <c r="CY47" s="110">
        <f t="shared" si="27"/>
        <v>42649</v>
      </c>
      <c r="CZ47" s="110">
        <f t="shared" si="27"/>
        <v>42650</v>
      </c>
      <c r="DA47" s="110">
        <f t="shared" si="27"/>
        <v>42651</v>
      </c>
      <c r="DB47" s="110">
        <f t="shared" si="27"/>
        <v>42652</v>
      </c>
      <c r="DC47" s="110">
        <f t="shared" si="27"/>
        <v>42653</v>
      </c>
      <c r="DD47" s="110">
        <f t="shared" si="27"/>
        <v>42654</v>
      </c>
      <c r="DE47" s="110">
        <f t="shared" si="27"/>
        <v>42655</v>
      </c>
      <c r="DF47" s="110">
        <f t="shared" si="27"/>
        <v>42656</v>
      </c>
      <c r="DG47" s="110">
        <f t="shared" si="27"/>
        <v>42657</v>
      </c>
      <c r="DH47" s="110">
        <f t="shared" si="27"/>
        <v>42658</v>
      </c>
      <c r="DI47" s="110">
        <f t="shared" si="27"/>
        <v>42659</v>
      </c>
      <c r="DJ47" s="110">
        <f t="shared" si="27"/>
        <v>42660</v>
      </c>
      <c r="DK47" s="110">
        <f t="shared" si="27"/>
        <v>42661</v>
      </c>
      <c r="DL47" s="110">
        <f t="shared" si="27"/>
        <v>42662</v>
      </c>
      <c r="DM47" s="110">
        <f t="shared" si="27"/>
        <v>42663</v>
      </c>
      <c r="DN47" s="110">
        <f t="shared" si="27"/>
        <v>42664</v>
      </c>
      <c r="DO47" s="110">
        <f t="shared" si="27"/>
        <v>42665</v>
      </c>
      <c r="DP47" s="110">
        <f t="shared" si="27"/>
        <v>42666</v>
      </c>
      <c r="DQ47" s="110">
        <f t="shared" si="27"/>
        <v>42667</v>
      </c>
      <c r="DR47" s="110">
        <f t="shared" si="27"/>
        <v>42668</v>
      </c>
      <c r="DS47" s="110">
        <f t="shared" si="27"/>
        <v>42669</v>
      </c>
      <c r="DT47" s="110">
        <f t="shared" si="27"/>
        <v>42670</v>
      </c>
      <c r="DU47" s="110">
        <f t="shared" si="27"/>
        <v>42671</v>
      </c>
      <c r="DV47" s="110">
        <f t="shared" si="27"/>
        <v>42672</v>
      </c>
      <c r="DW47" s="110">
        <f t="shared" si="27"/>
        <v>42673</v>
      </c>
      <c r="DX47" s="110">
        <f t="shared" si="27"/>
        <v>42674</v>
      </c>
      <c r="DY47" s="110">
        <f t="shared" si="27"/>
        <v>42675</v>
      </c>
      <c r="DZ47" s="110">
        <f t="shared" si="27"/>
        <v>42676</v>
      </c>
      <c r="EA47" s="110">
        <f t="shared" si="27"/>
        <v>42677</v>
      </c>
      <c r="EB47" s="110">
        <f t="shared" si="27"/>
        <v>42678</v>
      </c>
      <c r="EC47" s="110">
        <f t="shared" si="27"/>
        <v>42679</v>
      </c>
      <c r="ED47" s="110">
        <f t="shared" si="27"/>
        <v>42680</v>
      </c>
      <c r="EE47" s="110">
        <f t="shared" si="27"/>
        <v>42681</v>
      </c>
      <c r="EF47" s="110">
        <f aca="true" t="shared" si="28" ref="EF47:GQ47">EE47+1</f>
        <v>42682</v>
      </c>
      <c r="EG47" s="110">
        <f t="shared" si="28"/>
        <v>42683</v>
      </c>
      <c r="EH47" s="110">
        <f t="shared" si="28"/>
        <v>42684</v>
      </c>
      <c r="EI47" s="110">
        <f t="shared" si="28"/>
        <v>42685</v>
      </c>
      <c r="EJ47" s="110">
        <f t="shared" si="28"/>
        <v>42686</v>
      </c>
      <c r="EK47" s="110">
        <f t="shared" si="28"/>
        <v>42687</v>
      </c>
      <c r="EL47" s="110">
        <f t="shared" si="28"/>
        <v>42688</v>
      </c>
      <c r="EM47" s="110">
        <f t="shared" si="28"/>
        <v>42689</v>
      </c>
      <c r="EN47" s="110">
        <f t="shared" si="28"/>
        <v>42690</v>
      </c>
      <c r="EO47" s="110">
        <f t="shared" si="28"/>
        <v>42691</v>
      </c>
      <c r="EP47" s="110">
        <f t="shared" si="28"/>
        <v>42692</v>
      </c>
      <c r="EQ47" s="110">
        <f t="shared" si="28"/>
        <v>42693</v>
      </c>
      <c r="ER47" s="110">
        <f t="shared" si="28"/>
        <v>42694</v>
      </c>
      <c r="ES47" s="110">
        <f t="shared" si="28"/>
        <v>42695</v>
      </c>
      <c r="ET47" s="110">
        <f t="shared" si="28"/>
        <v>42696</v>
      </c>
      <c r="EU47" s="110">
        <f t="shared" si="28"/>
        <v>42697</v>
      </c>
      <c r="EV47" s="110">
        <f t="shared" si="28"/>
        <v>42698</v>
      </c>
      <c r="EW47" s="110">
        <f t="shared" si="28"/>
        <v>42699</v>
      </c>
      <c r="EX47" s="110">
        <f t="shared" si="28"/>
        <v>42700</v>
      </c>
      <c r="EY47" s="110">
        <f t="shared" si="28"/>
        <v>42701</v>
      </c>
      <c r="EZ47" s="110">
        <f t="shared" si="28"/>
        <v>42702</v>
      </c>
      <c r="FA47" s="110">
        <f t="shared" si="28"/>
        <v>42703</v>
      </c>
      <c r="FB47" s="110">
        <f t="shared" si="28"/>
        <v>42704</v>
      </c>
      <c r="FC47" s="110">
        <f t="shared" si="28"/>
        <v>42705</v>
      </c>
      <c r="FD47" s="110">
        <f t="shared" si="28"/>
        <v>42706</v>
      </c>
      <c r="FE47" s="110">
        <f t="shared" si="28"/>
        <v>42707</v>
      </c>
      <c r="FF47" s="110">
        <f t="shared" si="28"/>
        <v>42708</v>
      </c>
      <c r="FG47" s="110">
        <f t="shared" si="28"/>
        <v>42709</v>
      </c>
      <c r="FH47" s="110">
        <f t="shared" si="28"/>
        <v>42710</v>
      </c>
      <c r="FI47" s="110">
        <f t="shared" si="28"/>
        <v>42711</v>
      </c>
      <c r="FJ47" s="110">
        <f t="shared" si="28"/>
        <v>42712</v>
      </c>
      <c r="FK47" s="110">
        <f t="shared" si="28"/>
        <v>42713</v>
      </c>
      <c r="FL47" s="110">
        <f t="shared" si="28"/>
        <v>42714</v>
      </c>
      <c r="FM47" s="110">
        <f t="shared" si="28"/>
        <v>42715</v>
      </c>
      <c r="FN47" s="110">
        <f t="shared" si="28"/>
        <v>42716</v>
      </c>
      <c r="FO47" s="110">
        <f t="shared" si="28"/>
        <v>42717</v>
      </c>
      <c r="FP47" s="110">
        <f t="shared" si="28"/>
        <v>42718</v>
      </c>
      <c r="FQ47" s="110">
        <f t="shared" si="28"/>
        <v>42719</v>
      </c>
      <c r="FR47" s="110">
        <f t="shared" si="28"/>
        <v>42720</v>
      </c>
      <c r="FS47" s="110">
        <f t="shared" si="28"/>
        <v>42721</v>
      </c>
      <c r="FT47" s="110">
        <f t="shared" si="28"/>
        <v>42722</v>
      </c>
      <c r="FU47" s="110">
        <f t="shared" si="28"/>
        <v>42723</v>
      </c>
      <c r="FV47" s="110">
        <f t="shared" si="28"/>
        <v>42724</v>
      </c>
      <c r="FW47" s="110">
        <f t="shared" si="28"/>
        <v>42725</v>
      </c>
      <c r="FX47" s="110">
        <f t="shared" si="28"/>
        <v>42726</v>
      </c>
      <c r="FY47" s="110">
        <f t="shared" si="28"/>
        <v>42727</v>
      </c>
      <c r="FZ47" s="110">
        <f t="shared" si="28"/>
        <v>42728</v>
      </c>
      <c r="GA47" s="110">
        <f t="shared" si="28"/>
        <v>42729</v>
      </c>
      <c r="GB47" s="110">
        <f t="shared" si="28"/>
        <v>42730</v>
      </c>
      <c r="GC47" s="110">
        <f t="shared" si="28"/>
        <v>42731</v>
      </c>
      <c r="GD47" s="110">
        <f t="shared" si="28"/>
        <v>42732</v>
      </c>
      <c r="GE47" s="110">
        <f t="shared" si="28"/>
        <v>42733</v>
      </c>
      <c r="GF47" s="110">
        <f t="shared" si="28"/>
        <v>42734</v>
      </c>
      <c r="GG47" s="110">
        <f t="shared" si="28"/>
        <v>42735</v>
      </c>
      <c r="GH47" s="110">
        <f t="shared" si="28"/>
        <v>42736</v>
      </c>
      <c r="GI47" s="110">
        <f t="shared" si="28"/>
        <v>42737</v>
      </c>
      <c r="GJ47" s="110">
        <f t="shared" si="28"/>
        <v>42738</v>
      </c>
      <c r="GK47" s="110">
        <f t="shared" si="28"/>
        <v>42739</v>
      </c>
      <c r="GL47" s="110">
        <f t="shared" si="28"/>
        <v>42740</v>
      </c>
      <c r="GM47" s="110">
        <f t="shared" si="28"/>
        <v>42741</v>
      </c>
      <c r="GN47" s="110">
        <f t="shared" si="28"/>
        <v>42742</v>
      </c>
      <c r="GO47" s="110">
        <f t="shared" si="28"/>
        <v>42743</v>
      </c>
      <c r="GP47" s="110">
        <f t="shared" si="28"/>
        <v>42744</v>
      </c>
      <c r="GQ47" s="110">
        <f t="shared" si="28"/>
        <v>42745</v>
      </c>
      <c r="GR47" s="110">
        <f aca="true" t="shared" si="29" ref="GR47:IV47">GQ47+1</f>
        <v>42746</v>
      </c>
      <c r="GS47" s="110">
        <f t="shared" si="29"/>
        <v>42747</v>
      </c>
      <c r="GT47" s="110">
        <f t="shared" si="29"/>
        <v>42748</v>
      </c>
      <c r="GU47" s="110">
        <f t="shared" si="29"/>
        <v>42749</v>
      </c>
      <c r="GV47" s="110">
        <f t="shared" si="29"/>
        <v>42750</v>
      </c>
      <c r="GW47" s="110">
        <f t="shared" si="29"/>
        <v>42751</v>
      </c>
      <c r="GX47" s="110">
        <f t="shared" si="29"/>
        <v>42752</v>
      </c>
      <c r="GY47" s="110">
        <f t="shared" si="29"/>
        <v>42753</v>
      </c>
      <c r="GZ47" s="110">
        <f t="shared" si="29"/>
        <v>42754</v>
      </c>
      <c r="HA47" s="110">
        <f t="shared" si="29"/>
        <v>42755</v>
      </c>
      <c r="HB47" s="110">
        <f t="shared" si="29"/>
        <v>42756</v>
      </c>
      <c r="HC47" s="110">
        <f t="shared" si="29"/>
        <v>42757</v>
      </c>
      <c r="HD47" s="110">
        <f t="shared" si="29"/>
        <v>42758</v>
      </c>
      <c r="HE47" s="110">
        <f t="shared" si="29"/>
        <v>42759</v>
      </c>
      <c r="HF47" s="110">
        <f t="shared" si="29"/>
        <v>42760</v>
      </c>
      <c r="HG47" s="110">
        <f t="shared" si="29"/>
        <v>42761</v>
      </c>
      <c r="HH47" s="110">
        <f t="shared" si="29"/>
        <v>42762</v>
      </c>
      <c r="HI47" s="110">
        <f t="shared" si="29"/>
        <v>42763</v>
      </c>
      <c r="HJ47" s="110">
        <f t="shared" si="29"/>
        <v>42764</v>
      </c>
      <c r="HK47" s="110">
        <f t="shared" si="29"/>
        <v>42765</v>
      </c>
      <c r="HL47" s="110">
        <f t="shared" si="29"/>
        <v>42766</v>
      </c>
      <c r="HM47" s="110">
        <f t="shared" si="29"/>
        <v>42767</v>
      </c>
      <c r="HN47" s="110">
        <f t="shared" si="29"/>
        <v>42768</v>
      </c>
      <c r="HO47" s="110">
        <f t="shared" si="29"/>
        <v>42769</v>
      </c>
      <c r="HP47" s="110">
        <f t="shared" si="29"/>
        <v>42770</v>
      </c>
      <c r="HQ47" s="110">
        <f t="shared" si="29"/>
        <v>42771</v>
      </c>
      <c r="HR47" s="110">
        <f t="shared" si="29"/>
        <v>42772</v>
      </c>
      <c r="HS47" s="110">
        <f t="shared" si="29"/>
        <v>42773</v>
      </c>
      <c r="HT47" s="110">
        <f t="shared" si="29"/>
        <v>42774</v>
      </c>
      <c r="HU47" s="110">
        <f t="shared" si="29"/>
        <v>42775</v>
      </c>
      <c r="HV47" s="110">
        <f t="shared" si="29"/>
        <v>42776</v>
      </c>
      <c r="HW47" s="110">
        <f t="shared" si="29"/>
        <v>42777</v>
      </c>
      <c r="HX47" s="110">
        <f t="shared" si="29"/>
        <v>42778</v>
      </c>
      <c r="HY47" s="110">
        <f t="shared" si="29"/>
        <v>42779</v>
      </c>
      <c r="HZ47" s="110">
        <f t="shared" si="29"/>
        <v>42780</v>
      </c>
      <c r="IA47" s="110">
        <f t="shared" si="29"/>
        <v>42781</v>
      </c>
      <c r="IB47" s="110">
        <f t="shared" si="29"/>
        <v>42782</v>
      </c>
      <c r="IC47" s="110">
        <f t="shared" si="29"/>
        <v>42783</v>
      </c>
      <c r="ID47" s="110">
        <f t="shared" si="29"/>
        <v>42784</v>
      </c>
      <c r="IE47" s="110">
        <f t="shared" si="29"/>
        <v>42785</v>
      </c>
      <c r="IF47" s="110">
        <f t="shared" si="29"/>
        <v>42786</v>
      </c>
      <c r="IG47" s="110">
        <f t="shared" si="29"/>
        <v>42787</v>
      </c>
      <c r="IH47" s="110">
        <f t="shared" si="29"/>
        <v>42788</v>
      </c>
      <c r="II47" s="110">
        <f t="shared" si="29"/>
        <v>42789</v>
      </c>
      <c r="IJ47" s="110">
        <f t="shared" si="29"/>
        <v>42790</v>
      </c>
      <c r="IK47" s="110">
        <f t="shared" si="29"/>
        <v>42791</v>
      </c>
      <c r="IL47" s="110">
        <f t="shared" si="29"/>
        <v>42792</v>
      </c>
      <c r="IM47" s="110">
        <f t="shared" si="29"/>
        <v>42793</v>
      </c>
      <c r="IN47" s="110">
        <f t="shared" si="29"/>
        <v>42794</v>
      </c>
      <c r="IO47" s="110">
        <f t="shared" si="29"/>
        <v>42795</v>
      </c>
      <c r="IP47" s="110">
        <f t="shared" si="29"/>
        <v>42796</v>
      </c>
      <c r="IQ47" s="110">
        <f t="shared" si="29"/>
        <v>42797</v>
      </c>
      <c r="IR47" s="110">
        <f t="shared" si="29"/>
        <v>42798</v>
      </c>
      <c r="IS47" s="110">
        <f t="shared" si="29"/>
        <v>42799</v>
      </c>
      <c r="IT47" s="110">
        <f t="shared" si="29"/>
        <v>42800</v>
      </c>
      <c r="IU47" s="110">
        <f t="shared" si="29"/>
        <v>42801</v>
      </c>
      <c r="IV47" s="110">
        <f t="shared" si="29"/>
        <v>42802</v>
      </c>
    </row>
    <row r="48" spans="5:256" ht="12.75" hidden="1">
      <c r="E48" s="106" t="s">
        <v>125</v>
      </c>
      <c r="F48" s="114">
        <f>MONTH(F47)</f>
        <v>7</v>
      </c>
      <c r="G48" s="114">
        <f>MONTH(G47)</f>
        <v>7</v>
      </c>
      <c r="H48" s="114">
        <f aca="true" t="shared" si="30" ref="H48:BS48">MONTH(H47)</f>
        <v>7</v>
      </c>
      <c r="I48" s="114">
        <f t="shared" si="30"/>
        <v>7</v>
      </c>
      <c r="J48" s="114">
        <f t="shared" si="30"/>
        <v>7</v>
      </c>
      <c r="K48" s="114">
        <f t="shared" si="30"/>
        <v>7</v>
      </c>
      <c r="L48" s="114">
        <f t="shared" si="30"/>
        <v>7</v>
      </c>
      <c r="M48" s="114">
        <f t="shared" si="30"/>
        <v>7</v>
      </c>
      <c r="N48" s="114">
        <f t="shared" si="30"/>
        <v>7</v>
      </c>
      <c r="O48" s="114">
        <f t="shared" si="30"/>
        <v>7</v>
      </c>
      <c r="P48" s="114">
        <f t="shared" si="30"/>
        <v>7</v>
      </c>
      <c r="Q48" s="114">
        <f t="shared" si="30"/>
        <v>7</v>
      </c>
      <c r="R48" s="114">
        <f t="shared" si="30"/>
        <v>7</v>
      </c>
      <c r="S48" s="114">
        <f t="shared" si="30"/>
        <v>7</v>
      </c>
      <c r="T48" s="114">
        <f t="shared" si="30"/>
        <v>7</v>
      </c>
      <c r="U48" s="114">
        <f t="shared" si="30"/>
        <v>7</v>
      </c>
      <c r="V48" s="114">
        <f t="shared" si="30"/>
        <v>7</v>
      </c>
      <c r="W48" s="114">
        <f t="shared" si="30"/>
        <v>7</v>
      </c>
      <c r="X48" s="114">
        <f t="shared" si="30"/>
        <v>7</v>
      </c>
      <c r="Y48" s="114">
        <f t="shared" si="30"/>
        <v>7</v>
      </c>
      <c r="Z48" s="114">
        <f t="shared" si="30"/>
        <v>7</v>
      </c>
      <c r="AA48" s="114">
        <f t="shared" si="30"/>
        <v>7</v>
      </c>
      <c r="AB48" s="114">
        <f t="shared" si="30"/>
        <v>7</v>
      </c>
      <c r="AC48" s="114">
        <f t="shared" si="30"/>
        <v>7</v>
      </c>
      <c r="AD48" s="114">
        <f t="shared" si="30"/>
        <v>7</v>
      </c>
      <c r="AE48" s="114">
        <f t="shared" si="30"/>
        <v>7</v>
      </c>
      <c r="AF48" s="114">
        <f t="shared" si="30"/>
        <v>7</v>
      </c>
      <c r="AG48" s="114">
        <f t="shared" si="30"/>
        <v>7</v>
      </c>
      <c r="AH48" s="114">
        <f t="shared" si="30"/>
        <v>7</v>
      </c>
      <c r="AI48" s="114">
        <f t="shared" si="30"/>
        <v>7</v>
      </c>
      <c r="AJ48" s="114">
        <f t="shared" si="30"/>
        <v>7</v>
      </c>
      <c r="AK48" s="114">
        <f t="shared" si="30"/>
        <v>8</v>
      </c>
      <c r="AL48" s="114">
        <f t="shared" si="30"/>
        <v>8</v>
      </c>
      <c r="AM48" s="114">
        <f t="shared" si="30"/>
        <v>8</v>
      </c>
      <c r="AN48" s="114">
        <f t="shared" si="30"/>
        <v>8</v>
      </c>
      <c r="AO48" s="114">
        <f t="shared" si="30"/>
        <v>8</v>
      </c>
      <c r="AP48" s="114">
        <f t="shared" si="30"/>
        <v>8</v>
      </c>
      <c r="AQ48" s="114">
        <f t="shared" si="30"/>
        <v>8</v>
      </c>
      <c r="AR48" s="114">
        <f t="shared" si="30"/>
        <v>8</v>
      </c>
      <c r="AS48" s="114">
        <f t="shared" si="30"/>
        <v>8</v>
      </c>
      <c r="AT48" s="114">
        <f t="shared" si="30"/>
        <v>8</v>
      </c>
      <c r="AU48" s="114">
        <f t="shared" si="30"/>
        <v>8</v>
      </c>
      <c r="AV48" s="114">
        <f t="shared" si="30"/>
        <v>8</v>
      </c>
      <c r="AW48" s="114">
        <f t="shared" si="30"/>
        <v>8</v>
      </c>
      <c r="AX48" s="114">
        <f t="shared" si="30"/>
        <v>8</v>
      </c>
      <c r="AY48" s="114">
        <f t="shared" si="30"/>
        <v>8</v>
      </c>
      <c r="AZ48" s="114">
        <f t="shared" si="30"/>
        <v>8</v>
      </c>
      <c r="BA48" s="114">
        <f t="shared" si="30"/>
        <v>8</v>
      </c>
      <c r="BB48" s="114">
        <f t="shared" si="30"/>
        <v>8</v>
      </c>
      <c r="BC48" s="114">
        <f t="shared" si="30"/>
        <v>8</v>
      </c>
      <c r="BD48" s="114">
        <f t="shared" si="30"/>
        <v>8</v>
      </c>
      <c r="BE48" s="114">
        <f t="shared" si="30"/>
        <v>8</v>
      </c>
      <c r="BF48" s="114">
        <f t="shared" si="30"/>
        <v>8</v>
      </c>
      <c r="BG48" s="114">
        <f t="shared" si="30"/>
        <v>8</v>
      </c>
      <c r="BH48" s="114">
        <f t="shared" si="30"/>
        <v>8</v>
      </c>
      <c r="BI48" s="114">
        <f t="shared" si="30"/>
        <v>8</v>
      </c>
      <c r="BJ48" s="114">
        <f t="shared" si="30"/>
        <v>8</v>
      </c>
      <c r="BK48" s="114">
        <f t="shared" si="30"/>
        <v>8</v>
      </c>
      <c r="BL48" s="114">
        <f t="shared" si="30"/>
        <v>8</v>
      </c>
      <c r="BM48" s="114">
        <f t="shared" si="30"/>
        <v>8</v>
      </c>
      <c r="BN48" s="114">
        <f t="shared" si="30"/>
        <v>8</v>
      </c>
      <c r="BO48" s="114">
        <f t="shared" si="30"/>
        <v>8</v>
      </c>
      <c r="BP48" s="114">
        <f t="shared" si="30"/>
        <v>9</v>
      </c>
      <c r="BQ48" s="114">
        <f t="shared" si="30"/>
        <v>9</v>
      </c>
      <c r="BR48" s="114">
        <f t="shared" si="30"/>
        <v>9</v>
      </c>
      <c r="BS48" s="114">
        <f t="shared" si="30"/>
        <v>9</v>
      </c>
      <c r="BT48" s="114">
        <f aca="true" t="shared" si="31" ref="BT48:EE48">MONTH(BT47)</f>
        <v>9</v>
      </c>
      <c r="BU48" s="114">
        <f t="shared" si="31"/>
        <v>9</v>
      </c>
      <c r="BV48" s="114">
        <f t="shared" si="31"/>
        <v>9</v>
      </c>
      <c r="BW48" s="114">
        <f t="shared" si="31"/>
        <v>9</v>
      </c>
      <c r="BX48" s="114">
        <f t="shared" si="31"/>
        <v>9</v>
      </c>
      <c r="BY48" s="114">
        <f t="shared" si="31"/>
        <v>9</v>
      </c>
      <c r="BZ48" s="114">
        <f t="shared" si="31"/>
        <v>9</v>
      </c>
      <c r="CA48" s="114">
        <f t="shared" si="31"/>
        <v>9</v>
      </c>
      <c r="CB48" s="114">
        <f t="shared" si="31"/>
        <v>9</v>
      </c>
      <c r="CC48" s="114">
        <f t="shared" si="31"/>
        <v>9</v>
      </c>
      <c r="CD48" s="114">
        <f t="shared" si="31"/>
        <v>9</v>
      </c>
      <c r="CE48" s="114">
        <f t="shared" si="31"/>
        <v>9</v>
      </c>
      <c r="CF48" s="114">
        <f t="shared" si="31"/>
        <v>9</v>
      </c>
      <c r="CG48" s="114">
        <f t="shared" si="31"/>
        <v>9</v>
      </c>
      <c r="CH48" s="114">
        <f t="shared" si="31"/>
        <v>9</v>
      </c>
      <c r="CI48" s="114">
        <f t="shared" si="31"/>
        <v>9</v>
      </c>
      <c r="CJ48" s="114">
        <f t="shared" si="31"/>
        <v>9</v>
      </c>
      <c r="CK48" s="114">
        <f t="shared" si="31"/>
        <v>9</v>
      </c>
      <c r="CL48" s="114">
        <f t="shared" si="31"/>
        <v>9</v>
      </c>
      <c r="CM48" s="114">
        <f t="shared" si="31"/>
        <v>9</v>
      </c>
      <c r="CN48" s="114">
        <f t="shared" si="31"/>
        <v>9</v>
      </c>
      <c r="CO48" s="114">
        <f t="shared" si="31"/>
        <v>9</v>
      </c>
      <c r="CP48" s="114">
        <f t="shared" si="31"/>
        <v>9</v>
      </c>
      <c r="CQ48" s="114">
        <f t="shared" si="31"/>
        <v>9</v>
      </c>
      <c r="CR48" s="114">
        <f t="shared" si="31"/>
        <v>9</v>
      </c>
      <c r="CS48" s="114">
        <f t="shared" si="31"/>
        <v>9</v>
      </c>
      <c r="CT48" s="114">
        <f t="shared" si="31"/>
        <v>10</v>
      </c>
      <c r="CU48" s="114">
        <f t="shared" si="31"/>
        <v>10</v>
      </c>
      <c r="CV48" s="114">
        <f t="shared" si="31"/>
        <v>10</v>
      </c>
      <c r="CW48" s="114">
        <f t="shared" si="31"/>
        <v>10</v>
      </c>
      <c r="CX48" s="114">
        <f t="shared" si="31"/>
        <v>10</v>
      </c>
      <c r="CY48" s="114">
        <f t="shared" si="31"/>
        <v>10</v>
      </c>
      <c r="CZ48" s="114">
        <f t="shared" si="31"/>
        <v>10</v>
      </c>
      <c r="DA48" s="114">
        <f t="shared" si="31"/>
        <v>10</v>
      </c>
      <c r="DB48" s="114">
        <f t="shared" si="31"/>
        <v>10</v>
      </c>
      <c r="DC48" s="114">
        <f t="shared" si="31"/>
        <v>10</v>
      </c>
      <c r="DD48" s="114">
        <f t="shared" si="31"/>
        <v>10</v>
      </c>
      <c r="DE48" s="114">
        <f t="shared" si="31"/>
        <v>10</v>
      </c>
      <c r="DF48" s="114">
        <f t="shared" si="31"/>
        <v>10</v>
      </c>
      <c r="DG48" s="114">
        <f t="shared" si="31"/>
        <v>10</v>
      </c>
      <c r="DH48" s="114">
        <f t="shared" si="31"/>
        <v>10</v>
      </c>
      <c r="DI48" s="114">
        <f t="shared" si="31"/>
        <v>10</v>
      </c>
      <c r="DJ48" s="114">
        <f t="shared" si="31"/>
        <v>10</v>
      </c>
      <c r="DK48" s="114">
        <f t="shared" si="31"/>
        <v>10</v>
      </c>
      <c r="DL48" s="114">
        <f t="shared" si="31"/>
        <v>10</v>
      </c>
      <c r="DM48" s="114">
        <f t="shared" si="31"/>
        <v>10</v>
      </c>
      <c r="DN48" s="114">
        <f t="shared" si="31"/>
        <v>10</v>
      </c>
      <c r="DO48" s="114">
        <f t="shared" si="31"/>
        <v>10</v>
      </c>
      <c r="DP48" s="114">
        <f t="shared" si="31"/>
        <v>10</v>
      </c>
      <c r="DQ48" s="114">
        <f t="shared" si="31"/>
        <v>10</v>
      </c>
      <c r="DR48" s="114">
        <f t="shared" si="31"/>
        <v>10</v>
      </c>
      <c r="DS48" s="114">
        <f t="shared" si="31"/>
        <v>10</v>
      </c>
      <c r="DT48" s="114">
        <f t="shared" si="31"/>
        <v>10</v>
      </c>
      <c r="DU48" s="114">
        <f t="shared" si="31"/>
        <v>10</v>
      </c>
      <c r="DV48" s="114">
        <f t="shared" si="31"/>
        <v>10</v>
      </c>
      <c r="DW48" s="114">
        <f t="shared" si="31"/>
        <v>10</v>
      </c>
      <c r="DX48" s="114">
        <f t="shared" si="31"/>
        <v>10</v>
      </c>
      <c r="DY48" s="114">
        <f t="shared" si="31"/>
        <v>11</v>
      </c>
      <c r="DZ48" s="114">
        <f t="shared" si="31"/>
        <v>11</v>
      </c>
      <c r="EA48" s="114">
        <f t="shared" si="31"/>
        <v>11</v>
      </c>
      <c r="EB48" s="114">
        <f t="shared" si="31"/>
        <v>11</v>
      </c>
      <c r="EC48" s="114">
        <f t="shared" si="31"/>
        <v>11</v>
      </c>
      <c r="ED48" s="114">
        <f t="shared" si="31"/>
        <v>11</v>
      </c>
      <c r="EE48" s="114">
        <f t="shared" si="31"/>
        <v>11</v>
      </c>
      <c r="EF48" s="114">
        <f aca="true" t="shared" si="32" ref="EF48:GQ48">MONTH(EF47)</f>
        <v>11</v>
      </c>
      <c r="EG48" s="114">
        <f t="shared" si="32"/>
        <v>11</v>
      </c>
      <c r="EH48" s="114">
        <f t="shared" si="32"/>
        <v>11</v>
      </c>
      <c r="EI48" s="114">
        <f t="shared" si="32"/>
        <v>11</v>
      </c>
      <c r="EJ48" s="114">
        <f t="shared" si="32"/>
        <v>11</v>
      </c>
      <c r="EK48" s="114">
        <f t="shared" si="32"/>
        <v>11</v>
      </c>
      <c r="EL48" s="114">
        <f t="shared" si="32"/>
        <v>11</v>
      </c>
      <c r="EM48" s="114">
        <f t="shared" si="32"/>
        <v>11</v>
      </c>
      <c r="EN48" s="114">
        <f t="shared" si="32"/>
        <v>11</v>
      </c>
      <c r="EO48" s="114">
        <f t="shared" si="32"/>
        <v>11</v>
      </c>
      <c r="EP48" s="114">
        <f t="shared" si="32"/>
        <v>11</v>
      </c>
      <c r="EQ48" s="114">
        <f t="shared" si="32"/>
        <v>11</v>
      </c>
      <c r="ER48" s="114">
        <f t="shared" si="32"/>
        <v>11</v>
      </c>
      <c r="ES48" s="114">
        <f t="shared" si="32"/>
        <v>11</v>
      </c>
      <c r="ET48" s="114">
        <f t="shared" si="32"/>
        <v>11</v>
      </c>
      <c r="EU48" s="114">
        <f t="shared" si="32"/>
        <v>11</v>
      </c>
      <c r="EV48" s="114">
        <f t="shared" si="32"/>
        <v>11</v>
      </c>
      <c r="EW48" s="114">
        <f t="shared" si="32"/>
        <v>11</v>
      </c>
      <c r="EX48" s="114">
        <f t="shared" si="32"/>
        <v>11</v>
      </c>
      <c r="EY48" s="114">
        <f t="shared" si="32"/>
        <v>11</v>
      </c>
      <c r="EZ48" s="114">
        <f t="shared" si="32"/>
        <v>11</v>
      </c>
      <c r="FA48" s="114">
        <f t="shared" si="32"/>
        <v>11</v>
      </c>
      <c r="FB48" s="114">
        <f t="shared" si="32"/>
        <v>11</v>
      </c>
      <c r="FC48" s="114">
        <f t="shared" si="32"/>
        <v>12</v>
      </c>
      <c r="FD48" s="114">
        <f t="shared" si="32"/>
        <v>12</v>
      </c>
      <c r="FE48" s="114">
        <f t="shared" si="32"/>
        <v>12</v>
      </c>
      <c r="FF48" s="114">
        <f t="shared" si="32"/>
        <v>12</v>
      </c>
      <c r="FG48" s="114">
        <f t="shared" si="32"/>
        <v>12</v>
      </c>
      <c r="FH48" s="114">
        <f t="shared" si="32"/>
        <v>12</v>
      </c>
      <c r="FI48" s="114">
        <f t="shared" si="32"/>
        <v>12</v>
      </c>
      <c r="FJ48" s="114">
        <f t="shared" si="32"/>
        <v>12</v>
      </c>
      <c r="FK48" s="114">
        <f t="shared" si="32"/>
        <v>12</v>
      </c>
      <c r="FL48" s="114">
        <f t="shared" si="32"/>
        <v>12</v>
      </c>
      <c r="FM48" s="114">
        <f t="shared" si="32"/>
        <v>12</v>
      </c>
      <c r="FN48" s="114">
        <f t="shared" si="32"/>
        <v>12</v>
      </c>
      <c r="FO48" s="114">
        <f t="shared" si="32"/>
        <v>12</v>
      </c>
      <c r="FP48" s="114">
        <f t="shared" si="32"/>
        <v>12</v>
      </c>
      <c r="FQ48" s="114">
        <f t="shared" si="32"/>
        <v>12</v>
      </c>
      <c r="FR48" s="114">
        <f t="shared" si="32"/>
        <v>12</v>
      </c>
      <c r="FS48" s="114">
        <f t="shared" si="32"/>
        <v>12</v>
      </c>
      <c r="FT48" s="114">
        <f t="shared" si="32"/>
        <v>12</v>
      </c>
      <c r="FU48" s="114">
        <f t="shared" si="32"/>
        <v>12</v>
      </c>
      <c r="FV48" s="114">
        <f t="shared" si="32"/>
        <v>12</v>
      </c>
      <c r="FW48" s="114">
        <f t="shared" si="32"/>
        <v>12</v>
      </c>
      <c r="FX48" s="114">
        <f t="shared" si="32"/>
        <v>12</v>
      </c>
      <c r="FY48" s="114">
        <f t="shared" si="32"/>
        <v>12</v>
      </c>
      <c r="FZ48" s="114">
        <f t="shared" si="32"/>
        <v>12</v>
      </c>
      <c r="GA48" s="114">
        <f t="shared" si="32"/>
        <v>12</v>
      </c>
      <c r="GB48" s="114">
        <f t="shared" si="32"/>
        <v>12</v>
      </c>
      <c r="GC48" s="114">
        <f t="shared" si="32"/>
        <v>12</v>
      </c>
      <c r="GD48" s="114">
        <f t="shared" si="32"/>
        <v>12</v>
      </c>
      <c r="GE48" s="114">
        <f t="shared" si="32"/>
        <v>12</v>
      </c>
      <c r="GF48" s="114">
        <f t="shared" si="32"/>
        <v>12</v>
      </c>
      <c r="GG48" s="114">
        <f t="shared" si="32"/>
        <v>12</v>
      </c>
      <c r="GH48" s="114">
        <f t="shared" si="32"/>
        <v>1</v>
      </c>
      <c r="GI48" s="114">
        <f t="shared" si="32"/>
        <v>1</v>
      </c>
      <c r="GJ48" s="114">
        <f t="shared" si="32"/>
        <v>1</v>
      </c>
      <c r="GK48" s="114">
        <f t="shared" si="32"/>
        <v>1</v>
      </c>
      <c r="GL48" s="114">
        <f t="shared" si="32"/>
        <v>1</v>
      </c>
      <c r="GM48" s="114">
        <f t="shared" si="32"/>
        <v>1</v>
      </c>
      <c r="GN48" s="114">
        <f t="shared" si="32"/>
        <v>1</v>
      </c>
      <c r="GO48" s="114">
        <f t="shared" si="32"/>
        <v>1</v>
      </c>
      <c r="GP48" s="114">
        <f t="shared" si="32"/>
        <v>1</v>
      </c>
      <c r="GQ48" s="114">
        <f t="shared" si="32"/>
        <v>1</v>
      </c>
      <c r="GR48" s="114">
        <f aca="true" t="shared" si="33" ref="GR48:IV48">MONTH(GR47)</f>
        <v>1</v>
      </c>
      <c r="GS48" s="114">
        <f t="shared" si="33"/>
        <v>1</v>
      </c>
      <c r="GT48" s="114">
        <f t="shared" si="33"/>
        <v>1</v>
      </c>
      <c r="GU48" s="114">
        <f t="shared" si="33"/>
        <v>1</v>
      </c>
      <c r="GV48" s="114">
        <f t="shared" si="33"/>
        <v>1</v>
      </c>
      <c r="GW48" s="114">
        <f t="shared" si="33"/>
        <v>1</v>
      </c>
      <c r="GX48" s="114">
        <f t="shared" si="33"/>
        <v>1</v>
      </c>
      <c r="GY48" s="114">
        <f t="shared" si="33"/>
        <v>1</v>
      </c>
      <c r="GZ48" s="114">
        <f t="shared" si="33"/>
        <v>1</v>
      </c>
      <c r="HA48" s="114">
        <f t="shared" si="33"/>
        <v>1</v>
      </c>
      <c r="HB48" s="114">
        <f t="shared" si="33"/>
        <v>1</v>
      </c>
      <c r="HC48" s="114">
        <f t="shared" si="33"/>
        <v>1</v>
      </c>
      <c r="HD48" s="114">
        <f t="shared" si="33"/>
        <v>1</v>
      </c>
      <c r="HE48" s="114">
        <f t="shared" si="33"/>
        <v>1</v>
      </c>
      <c r="HF48" s="114">
        <f t="shared" si="33"/>
        <v>1</v>
      </c>
      <c r="HG48" s="114">
        <f t="shared" si="33"/>
        <v>1</v>
      </c>
      <c r="HH48" s="114">
        <f t="shared" si="33"/>
        <v>1</v>
      </c>
      <c r="HI48" s="114">
        <f t="shared" si="33"/>
        <v>1</v>
      </c>
      <c r="HJ48" s="114">
        <f t="shared" si="33"/>
        <v>1</v>
      </c>
      <c r="HK48" s="114">
        <f t="shared" si="33"/>
        <v>1</v>
      </c>
      <c r="HL48" s="114">
        <f t="shared" si="33"/>
        <v>1</v>
      </c>
      <c r="HM48" s="114">
        <f t="shared" si="33"/>
        <v>2</v>
      </c>
      <c r="HN48" s="114">
        <f t="shared" si="33"/>
        <v>2</v>
      </c>
      <c r="HO48" s="114">
        <f t="shared" si="33"/>
        <v>2</v>
      </c>
      <c r="HP48" s="114">
        <f t="shared" si="33"/>
        <v>2</v>
      </c>
      <c r="HQ48" s="114">
        <f t="shared" si="33"/>
        <v>2</v>
      </c>
      <c r="HR48" s="114">
        <f t="shared" si="33"/>
        <v>2</v>
      </c>
      <c r="HS48" s="114">
        <f t="shared" si="33"/>
        <v>2</v>
      </c>
      <c r="HT48" s="114">
        <f t="shared" si="33"/>
        <v>2</v>
      </c>
      <c r="HU48" s="114">
        <f t="shared" si="33"/>
        <v>2</v>
      </c>
      <c r="HV48" s="114">
        <f t="shared" si="33"/>
        <v>2</v>
      </c>
      <c r="HW48" s="114">
        <f t="shared" si="33"/>
        <v>2</v>
      </c>
      <c r="HX48" s="114">
        <f t="shared" si="33"/>
        <v>2</v>
      </c>
      <c r="HY48" s="114">
        <f t="shared" si="33"/>
        <v>2</v>
      </c>
      <c r="HZ48" s="114">
        <f t="shared" si="33"/>
        <v>2</v>
      </c>
      <c r="IA48" s="114">
        <f t="shared" si="33"/>
        <v>2</v>
      </c>
      <c r="IB48" s="114">
        <f t="shared" si="33"/>
        <v>2</v>
      </c>
      <c r="IC48" s="114">
        <f t="shared" si="33"/>
        <v>2</v>
      </c>
      <c r="ID48" s="114">
        <f t="shared" si="33"/>
        <v>2</v>
      </c>
      <c r="IE48" s="114">
        <f t="shared" si="33"/>
        <v>2</v>
      </c>
      <c r="IF48" s="114">
        <f t="shared" si="33"/>
        <v>2</v>
      </c>
      <c r="IG48" s="114">
        <f t="shared" si="33"/>
        <v>2</v>
      </c>
      <c r="IH48" s="114">
        <f t="shared" si="33"/>
        <v>2</v>
      </c>
      <c r="II48" s="114">
        <f t="shared" si="33"/>
        <v>2</v>
      </c>
      <c r="IJ48" s="114">
        <f t="shared" si="33"/>
        <v>2</v>
      </c>
      <c r="IK48" s="114">
        <f t="shared" si="33"/>
        <v>2</v>
      </c>
      <c r="IL48" s="114">
        <f t="shared" si="33"/>
        <v>2</v>
      </c>
      <c r="IM48" s="114">
        <f t="shared" si="33"/>
        <v>2</v>
      </c>
      <c r="IN48" s="114">
        <f t="shared" si="33"/>
        <v>2</v>
      </c>
      <c r="IO48" s="114">
        <f t="shared" si="33"/>
        <v>3</v>
      </c>
      <c r="IP48" s="114">
        <f t="shared" si="33"/>
        <v>3</v>
      </c>
      <c r="IQ48" s="114">
        <f t="shared" si="33"/>
        <v>3</v>
      </c>
      <c r="IR48" s="114">
        <f t="shared" si="33"/>
        <v>3</v>
      </c>
      <c r="IS48" s="114">
        <f t="shared" si="33"/>
        <v>3</v>
      </c>
      <c r="IT48" s="114">
        <f t="shared" si="33"/>
        <v>3</v>
      </c>
      <c r="IU48" s="114">
        <f t="shared" si="33"/>
        <v>3</v>
      </c>
      <c r="IV48" s="114">
        <f t="shared" si="33"/>
        <v>3</v>
      </c>
    </row>
    <row r="49" spans="1:256" s="183" customFormat="1" ht="24">
      <c r="A49" s="117"/>
      <c r="B49" s="92" t="s">
        <v>67</v>
      </c>
      <c r="C49" s="92" t="s">
        <v>68</v>
      </c>
      <c r="D49" s="93" t="s">
        <v>145</v>
      </c>
      <c r="E49" s="173" t="s">
        <v>146</v>
      </c>
      <c r="F49" s="177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 t="s">
        <v>89</v>
      </c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 t="s">
        <v>90</v>
      </c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8"/>
      <c r="BQ49" s="178"/>
      <c r="BR49" s="178"/>
      <c r="BS49" s="178"/>
      <c r="BT49" s="178"/>
      <c r="BU49" s="178"/>
      <c r="BV49" s="178"/>
      <c r="BW49" s="178"/>
      <c r="BX49" s="178"/>
      <c r="BY49" s="178"/>
      <c r="BZ49" s="178"/>
      <c r="CA49" s="178"/>
      <c r="CB49" s="178"/>
      <c r="CC49" s="178"/>
      <c r="CD49" s="178" t="s">
        <v>91</v>
      </c>
      <c r="CE49" s="178"/>
      <c r="CF49" s="178"/>
      <c r="CG49" s="178"/>
      <c r="CH49" s="178"/>
      <c r="CI49" s="178"/>
      <c r="CJ49" s="178"/>
      <c r="CK49" s="178"/>
      <c r="CL49" s="178"/>
      <c r="CM49" s="178"/>
      <c r="CN49" s="178"/>
      <c r="CO49" s="178"/>
      <c r="CP49" s="178"/>
      <c r="CQ49" s="178"/>
      <c r="CR49" s="178"/>
      <c r="CS49" s="178"/>
      <c r="CT49" s="178"/>
      <c r="CU49" s="178"/>
      <c r="CV49" s="178"/>
      <c r="CW49" s="178"/>
      <c r="CX49" s="178"/>
      <c r="CY49" s="178"/>
      <c r="CZ49" s="178"/>
      <c r="DA49" s="178"/>
      <c r="DB49" s="178"/>
      <c r="DC49" s="178"/>
      <c r="DD49" s="178"/>
      <c r="DE49" s="178"/>
      <c r="DF49" s="178"/>
      <c r="DG49" s="178"/>
      <c r="DH49" s="178" t="s">
        <v>92</v>
      </c>
      <c r="DI49" s="178"/>
      <c r="DJ49" s="178"/>
      <c r="DK49" s="178"/>
      <c r="DL49" s="178"/>
      <c r="DM49" s="178"/>
      <c r="DN49" s="178"/>
      <c r="DO49" s="178"/>
      <c r="DP49" s="178"/>
      <c r="DQ49" s="178"/>
      <c r="DR49" s="178"/>
      <c r="DS49" s="178"/>
      <c r="DT49" s="178"/>
      <c r="DU49" s="178"/>
      <c r="DV49" s="178"/>
      <c r="DW49" s="178"/>
      <c r="DX49" s="178"/>
      <c r="DY49" s="178"/>
      <c r="DZ49" s="178"/>
      <c r="EA49" s="178"/>
      <c r="EB49" s="178"/>
      <c r="EC49" s="178"/>
      <c r="ED49" s="178"/>
      <c r="EE49" s="178"/>
      <c r="EF49" s="178"/>
      <c r="EG49" s="178"/>
      <c r="EH49" s="178"/>
      <c r="EI49" s="178"/>
      <c r="EJ49" s="178"/>
      <c r="EK49" s="178"/>
      <c r="EL49" s="178"/>
      <c r="EM49" s="178" t="s">
        <v>93</v>
      </c>
      <c r="EN49" s="178"/>
      <c r="EO49" s="178"/>
      <c r="EP49" s="178"/>
      <c r="EQ49" s="178"/>
      <c r="ER49" s="178"/>
      <c r="ES49" s="178"/>
      <c r="ET49" s="178"/>
      <c r="EU49" s="178"/>
      <c r="EV49" s="178"/>
      <c r="EW49" s="178"/>
      <c r="EX49" s="178"/>
      <c r="EY49" s="178"/>
      <c r="EZ49" s="178"/>
      <c r="FA49" s="178"/>
      <c r="FB49" s="178"/>
      <c r="FC49" s="178"/>
      <c r="FD49" s="178"/>
      <c r="FE49" s="178"/>
      <c r="FF49" s="178"/>
      <c r="FG49" s="178"/>
      <c r="FH49" s="178"/>
      <c r="FI49" s="178"/>
      <c r="FJ49" s="178"/>
      <c r="FK49" s="178"/>
      <c r="FL49" s="178"/>
      <c r="FM49" s="178"/>
      <c r="FN49" s="178"/>
      <c r="FO49" s="178"/>
      <c r="FP49" s="178"/>
      <c r="FQ49" s="178" t="s">
        <v>94</v>
      </c>
      <c r="FR49" s="178"/>
      <c r="FS49" s="178"/>
      <c r="FT49" s="178"/>
      <c r="FU49" s="178"/>
      <c r="FV49" s="178"/>
      <c r="FW49" s="178"/>
      <c r="FX49" s="178"/>
      <c r="FY49" s="178"/>
      <c r="FZ49" s="178"/>
      <c r="GA49" s="178"/>
      <c r="GB49" s="178"/>
      <c r="GC49" s="178"/>
      <c r="GD49" s="178"/>
      <c r="GE49" s="178"/>
      <c r="GF49" s="178"/>
      <c r="GG49" s="178"/>
      <c r="GH49" s="178"/>
      <c r="GI49" s="178"/>
      <c r="GJ49" s="178"/>
      <c r="GK49" s="178"/>
      <c r="GL49" s="178"/>
      <c r="GM49" s="178"/>
      <c r="GN49" s="178"/>
      <c r="GO49" s="178"/>
      <c r="GP49" s="178"/>
      <c r="GQ49" s="178"/>
      <c r="GR49" s="178"/>
      <c r="GS49" s="178"/>
      <c r="GT49" s="178"/>
      <c r="GU49" s="178"/>
      <c r="GV49" s="178"/>
      <c r="GW49" s="178"/>
      <c r="GX49" s="178"/>
      <c r="GY49" s="178"/>
      <c r="GZ49" s="178"/>
      <c r="HA49" s="178"/>
      <c r="HB49" s="178"/>
      <c r="HC49" s="178"/>
      <c r="HD49" s="178"/>
      <c r="HE49" s="178"/>
      <c r="HF49" s="178"/>
      <c r="HG49" s="178"/>
      <c r="HH49" s="178"/>
      <c r="HI49" s="178"/>
      <c r="HJ49" s="178"/>
      <c r="HK49" s="178"/>
      <c r="HL49" s="178"/>
      <c r="HM49" s="178"/>
      <c r="HN49" s="178"/>
      <c r="HO49" s="178"/>
      <c r="HP49" s="178"/>
      <c r="HQ49" s="178"/>
      <c r="HR49" s="178"/>
      <c r="HS49" s="178"/>
      <c r="HT49" s="178"/>
      <c r="HU49" s="178"/>
      <c r="HV49" s="178"/>
      <c r="HW49" s="178"/>
      <c r="HX49" s="178"/>
      <c r="HY49" s="178"/>
      <c r="HZ49" s="178"/>
      <c r="IA49" s="178"/>
      <c r="IB49" s="178"/>
      <c r="IC49" s="178"/>
      <c r="ID49" s="178"/>
      <c r="IE49" s="178"/>
      <c r="IF49" s="178"/>
      <c r="IG49" s="178"/>
      <c r="IH49" s="178"/>
      <c r="II49" s="178"/>
      <c r="IJ49" s="178"/>
      <c r="IK49" s="178"/>
      <c r="IL49" s="178"/>
      <c r="IM49" s="178"/>
      <c r="IN49" s="178"/>
      <c r="IO49" s="178"/>
      <c r="IP49" s="178"/>
      <c r="IQ49" s="178"/>
      <c r="IR49" s="178"/>
      <c r="IS49" s="178"/>
      <c r="IT49" s="178"/>
      <c r="IU49" s="178"/>
      <c r="IV49" s="178"/>
    </row>
    <row r="50" spans="1:256" s="184" customFormat="1" ht="45" customHeight="1" hidden="1">
      <c r="A50" s="117"/>
      <c r="B50" s="118"/>
      <c r="C50" s="118"/>
      <c r="D50" s="118"/>
      <c r="E50" s="174"/>
      <c r="F50" s="180" t="str">
        <f>IF(F48=7,"Juli",IF(F48=8,"August",IF(F48=9,"September",IF(F48=10,"Oktober",IF(F48=11,"November",IF(F48=12,"Dezember",""))))))</f>
        <v>Juli</v>
      </c>
      <c r="G50" s="180" t="str">
        <f aca="true" t="shared" si="34" ref="G50:BR50">IF(G48=7,"Juli",IF(G48=8,"August",IF(G48=9,"September",IF(G48=10,"Oktober",IF(G48=11,"November",IF(G48=12,"Dezember",""))))))</f>
        <v>Juli</v>
      </c>
      <c r="H50" s="180" t="str">
        <f t="shared" si="34"/>
        <v>Juli</v>
      </c>
      <c r="I50" s="180" t="str">
        <f t="shared" si="34"/>
        <v>Juli</v>
      </c>
      <c r="J50" s="180" t="str">
        <f t="shared" si="34"/>
        <v>Juli</v>
      </c>
      <c r="K50" s="180" t="str">
        <f t="shared" si="34"/>
        <v>Juli</v>
      </c>
      <c r="L50" s="180" t="str">
        <f t="shared" si="34"/>
        <v>Juli</v>
      </c>
      <c r="M50" s="180" t="str">
        <f t="shared" si="34"/>
        <v>Juli</v>
      </c>
      <c r="N50" s="180" t="str">
        <f t="shared" si="34"/>
        <v>Juli</v>
      </c>
      <c r="O50" s="180" t="str">
        <f t="shared" si="34"/>
        <v>Juli</v>
      </c>
      <c r="P50" s="180" t="str">
        <f t="shared" si="34"/>
        <v>Juli</v>
      </c>
      <c r="Q50" s="180" t="str">
        <f t="shared" si="34"/>
        <v>Juli</v>
      </c>
      <c r="R50" s="180" t="str">
        <f t="shared" si="34"/>
        <v>Juli</v>
      </c>
      <c r="S50" s="180" t="str">
        <f t="shared" si="34"/>
        <v>Juli</v>
      </c>
      <c r="T50" s="180" t="str">
        <f t="shared" si="34"/>
        <v>Juli</v>
      </c>
      <c r="U50" s="180" t="str">
        <f t="shared" si="34"/>
        <v>Juli</v>
      </c>
      <c r="V50" s="180" t="str">
        <f t="shared" si="34"/>
        <v>Juli</v>
      </c>
      <c r="W50" s="180" t="str">
        <f t="shared" si="34"/>
        <v>Juli</v>
      </c>
      <c r="X50" s="180" t="str">
        <f t="shared" si="34"/>
        <v>Juli</v>
      </c>
      <c r="Y50" s="180" t="str">
        <f t="shared" si="34"/>
        <v>Juli</v>
      </c>
      <c r="Z50" s="180" t="str">
        <f t="shared" si="34"/>
        <v>Juli</v>
      </c>
      <c r="AA50" s="180" t="str">
        <f t="shared" si="34"/>
        <v>Juli</v>
      </c>
      <c r="AB50" s="180" t="str">
        <f t="shared" si="34"/>
        <v>Juli</v>
      </c>
      <c r="AC50" s="180" t="str">
        <f t="shared" si="34"/>
        <v>Juli</v>
      </c>
      <c r="AD50" s="180" t="str">
        <f t="shared" si="34"/>
        <v>Juli</v>
      </c>
      <c r="AE50" s="180" t="str">
        <f t="shared" si="34"/>
        <v>Juli</v>
      </c>
      <c r="AF50" s="180" t="str">
        <f t="shared" si="34"/>
        <v>Juli</v>
      </c>
      <c r="AG50" s="180" t="str">
        <f t="shared" si="34"/>
        <v>Juli</v>
      </c>
      <c r="AH50" s="180" t="str">
        <f t="shared" si="34"/>
        <v>Juli</v>
      </c>
      <c r="AI50" s="180" t="str">
        <f t="shared" si="34"/>
        <v>Juli</v>
      </c>
      <c r="AJ50" s="180" t="str">
        <f t="shared" si="34"/>
        <v>Juli</v>
      </c>
      <c r="AK50" s="180" t="str">
        <f t="shared" si="34"/>
        <v>August</v>
      </c>
      <c r="AL50" s="180" t="str">
        <f t="shared" si="34"/>
        <v>August</v>
      </c>
      <c r="AM50" s="180" t="str">
        <f t="shared" si="34"/>
        <v>August</v>
      </c>
      <c r="AN50" s="180" t="str">
        <f t="shared" si="34"/>
        <v>August</v>
      </c>
      <c r="AO50" s="180" t="str">
        <f t="shared" si="34"/>
        <v>August</v>
      </c>
      <c r="AP50" s="180" t="str">
        <f t="shared" si="34"/>
        <v>August</v>
      </c>
      <c r="AQ50" s="180" t="str">
        <f t="shared" si="34"/>
        <v>August</v>
      </c>
      <c r="AR50" s="180" t="str">
        <f t="shared" si="34"/>
        <v>August</v>
      </c>
      <c r="AS50" s="180" t="str">
        <f t="shared" si="34"/>
        <v>August</v>
      </c>
      <c r="AT50" s="180" t="str">
        <f t="shared" si="34"/>
        <v>August</v>
      </c>
      <c r="AU50" s="180" t="str">
        <f t="shared" si="34"/>
        <v>August</v>
      </c>
      <c r="AV50" s="180" t="str">
        <f t="shared" si="34"/>
        <v>August</v>
      </c>
      <c r="AW50" s="180" t="str">
        <f t="shared" si="34"/>
        <v>August</v>
      </c>
      <c r="AX50" s="180" t="str">
        <f t="shared" si="34"/>
        <v>August</v>
      </c>
      <c r="AY50" s="180" t="str">
        <f t="shared" si="34"/>
        <v>August</v>
      </c>
      <c r="AZ50" s="180" t="str">
        <f t="shared" si="34"/>
        <v>August</v>
      </c>
      <c r="BA50" s="180" t="str">
        <f t="shared" si="34"/>
        <v>August</v>
      </c>
      <c r="BB50" s="180" t="str">
        <f t="shared" si="34"/>
        <v>August</v>
      </c>
      <c r="BC50" s="180" t="str">
        <f t="shared" si="34"/>
        <v>August</v>
      </c>
      <c r="BD50" s="180" t="str">
        <f t="shared" si="34"/>
        <v>August</v>
      </c>
      <c r="BE50" s="180" t="str">
        <f t="shared" si="34"/>
        <v>August</v>
      </c>
      <c r="BF50" s="180" t="str">
        <f t="shared" si="34"/>
        <v>August</v>
      </c>
      <c r="BG50" s="180" t="str">
        <f t="shared" si="34"/>
        <v>August</v>
      </c>
      <c r="BH50" s="180" t="str">
        <f t="shared" si="34"/>
        <v>August</v>
      </c>
      <c r="BI50" s="180" t="str">
        <f t="shared" si="34"/>
        <v>August</v>
      </c>
      <c r="BJ50" s="180" t="str">
        <f t="shared" si="34"/>
        <v>August</v>
      </c>
      <c r="BK50" s="180" t="str">
        <f t="shared" si="34"/>
        <v>August</v>
      </c>
      <c r="BL50" s="180" t="str">
        <f t="shared" si="34"/>
        <v>August</v>
      </c>
      <c r="BM50" s="180" t="str">
        <f t="shared" si="34"/>
        <v>August</v>
      </c>
      <c r="BN50" s="180" t="str">
        <f t="shared" si="34"/>
        <v>August</v>
      </c>
      <c r="BO50" s="180" t="str">
        <f t="shared" si="34"/>
        <v>August</v>
      </c>
      <c r="BP50" s="180" t="str">
        <f t="shared" si="34"/>
        <v>September</v>
      </c>
      <c r="BQ50" s="180" t="str">
        <f t="shared" si="34"/>
        <v>September</v>
      </c>
      <c r="BR50" s="180" t="str">
        <f t="shared" si="34"/>
        <v>September</v>
      </c>
      <c r="BS50" s="180" t="str">
        <f aca="true" t="shared" si="35" ref="BS50:ED50">IF(BS48=7,"Juli",IF(BS48=8,"August",IF(BS48=9,"September",IF(BS48=10,"Oktober",IF(BS48=11,"November",IF(BS48=12,"Dezember",""))))))</f>
        <v>September</v>
      </c>
      <c r="BT50" s="180" t="str">
        <f t="shared" si="35"/>
        <v>September</v>
      </c>
      <c r="BU50" s="180" t="str">
        <f t="shared" si="35"/>
        <v>September</v>
      </c>
      <c r="BV50" s="180" t="str">
        <f t="shared" si="35"/>
        <v>September</v>
      </c>
      <c r="BW50" s="180" t="str">
        <f t="shared" si="35"/>
        <v>September</v>
      </c>
      <c r="BX50" s="180" t="str">
        <f t="shared" si="35"/>
        <v>September</v>
      </c>
      <c r="BY50" s="180" t="str">
        <f t="shared" si="35"/>
        <v>September</v>
      </c>
      <c r="BZ50" s="180" t="str">
        <f t="shared" si="35"/>
        <v>September</v>
      </c>
      <c r="CA50" s="180" t="str">
        <f t="shared" si="35"/>
        <v>September</v>
      </c>
      <c r="CB50" s="180" t="str">
        <f t="shared" si="35"/>
        <v>September</v>
      </c>
      <c r="CC50" s="180" t="str">
        <f t="shared" si="35"/>
        <v>September</v>
      </c>
      <c r="CD50" s="180" t="str">
        <f t="shared" si="35"/>
        <v>September</v>
      </c>
      <c r="CE50" s="180" t="str">
        <f t="shared" si="35"/>
        <v>September</v>
      </c>
      <c r="CF50" s="180" t="str">
        <f t="shared" si="35"/>
        <v>September</v>
      </c>
      <c r="CG50" s="180" t="str">
        <f t="shared" si="35"/>
        <v>September</v>
      </c>
      <c r="CH50" s="180" t="str">
        <f t="shared" si="35"/>
        <v>September</v>
      </c>
      <c r="CI50" s="180" t="str">
        <f t="shared" si="35"/>
        <v>September</v>
      </c>
      <c r="CJ50" s="180" t="str">
        <f t="shared" si="35"/>
        <v>September</v>
      </c>
      <c r="CK50" s="180" t="str">
        <f t="shared" si="35"/>
        <v>September</v>
      </c>
      <c r="CL50" s="180" t="str">
        <f t="shared" si="35"/>
        <v>September</v>
      </c>
      <c r="CM50" s="180" t="str">
        <f t="shared" si="35"/>
        <v>September</v>
      </c>
      <c r="CN50" s="180" t="str">
        <f t="shared" si="35"/>
        <v>September</v>
      </c>
      <c r="CO50" s="180" t="str">
        <f t="shared" si="35"/>
        <v>September</v>
      </c>
      <c r="CP50" s="180" t="str">
        <f t="shared" si="35"/>
        <v>September</v>
      </c>
      <c r="CQ50" s="180" t="str">
        <f t="shared" si="35"/>
        <v>September</v>
      </c>
      <c r="CR50" s="180" t="str">
        <f t="shared" si="35"/>
        <v>September</v>
      </c>
      <c r="CS50" s="180" t="str">
        <f t="shared" si="35"/>
        <v>September</v>
      </c>
      <c r="CT50" s="180" t="str">
        <f t="shared" si="35"/>
        <v>Oktober</v>
      </c>
      <c r="CU50" s="180" t="str">
        <f t="shared" si="35"/>
        <v>Oktober</v>
      </c>
      <c r="CV50" s="180" t="str">
        <f t="shared" si="35"/>
        <v>Oktober</v>
      </c>
      <c r="CW50" s="180" t="str">
        <f t="shared" si="35"/>
        <v>Oktober</v>
      </c>
      <c r="CX50" s="180" t="str">
        <f t="shared" si="35"/>
        <v>Oktober</v>
      </c>
      <c r="CY50" s="180" t="str">
        <f t="shared" si="35"/>
        <v>Oktober</v>
      </c>
      <c r="CZ50" s="180" t="str">
        <f t="shared" si="35"/>
        <v>Oktober</v>
      </c>
      <c r="DA50" s="180" t="str">
        <f t="shared" si="35"/>
        <v>Oktober</v>
      </c>
      <c r="DB50" s="180" t="str">
        <f t="shared" si="35"/>
        <v>Oktober</v>
      </c>
      <c r="DC50" s="180" t="str">
        <f t="shared" si="35"/>
        <v>Oktober</v>
      </c>
      <c r="DD50" s="180" t="str">
        <f t="shared" si="35"/>
        <v>Oktober</v>
      </c>
      <c r="DE50" s="180" t="str">
        <f t="shared" si="35"/>
        <v>Oktober</v>
      </c>
      <c r="DF50" s="180" t="str">
        <f t="shared" si="35"/>
        <v>Oktober</v>
      </c>
      <c r="DG50" s="180" t="str">
        <f t="shared" si="35"/>
        <v>Oktober</v>
      </c>
      <c r="DH50" s="180" t="str">
        <f t="shared" si="35"/>
        <v>Oktober</v>
      </c>
      <c r="DI50" s="180" t="str">
        <f t="shared" si="35"/>
        <v>Oktober</v>
      </c>
      <c r="DJ50" s="180" t="str">
        <f t="shared" si="35"/>
        <v>Oktober</v>
      </c>
      <c r="DK50" s="180" t="str">
        <f t="shared" si="35"/>
        <v>Oktober</v>
      </c>
      <c r="DL50" s="180" t="str">
        <f t="shared" si="35"/>
        <v>Oktober</v>
      </c>
      <c r="DM50" s="180" t="str">
        <f t="shared" si="35"/>
        <v>Oktober</v>
      </c>
      <c r="DN50" s="180" t="str">
        <f t="shared" si="35"/>
        <v>Oktober</v>
      </c>
      <c r="DO50" s="180" t="str">
        <f t="shared" si="35"/>
        <v>Oktober</v>
      </c>
      <c r="DP50" s="180" t="str">
        <f t="shared" si="35"/>
        <v>Oktober</v>
      </c>
      <c r="DQ50" s="180" t="str">
        <f t="shared" si="35"/>
        <v>Oktober</v>
      </c>
      <c r="DR50" s="180" t="str">
        <f t="shared" si="35"/>
        <v>Oktober</v>
      </c>
      <c r="DS50" s="180" t="str">
        <f t="shared" si="35"/>
        <v>Oktober</v>
      </c>
      <c r="DT50" s="180" t="str">
        <f t="shared" si="35"/>
        <v>Oktober</v>
      </c>
      <c r="DU50" s="180" t="str">
        <f t="shared" si="35"/>
        <v>Oktober</v>
      </c>
      <c r="DV50" s="180" t="str">
        <f t="shared" si="35"/>
        <v>Oktober</v>
      </c>
      <c r="DW50" s="180" t="str">
        <f t="shared" si="35"/>
        <v>Oktober</v>
      </c>
      <c r="DX50" s="180" t="str">
        <f t="shared" si="35"/>
        <v>Oktober</v>
      </c>
      <c r="DY50" s="180" t="str">
        <f t="shared" si="35"/>
        <v>November</v>
      </c>
      <c r="DZ50" s="180" t="str">
        <f t="shared" si="35"/>
        <v>November</v>
      </c>
      <c r="EA50" s="180" t="str">
        <f t="shared" si="35"/>
        <v>November</v>
      </c>
      <c r="EB50" s="180" t="str">
        <f t="shared" si="35"/>
        <v>November</v>
      </c>
      <c r="EC50" s="180" t="str">
        <f t="shared" si="35"/>
        <v>November</v>
      </c>
      <c r="ED50" s="180" t="str">
        <f t="shared" si="35"/>
        <v>November</v>
      </c>
      <c r="EE50" s="180" t="str">
        <f aca="true" t="shared" si="36" ref="EE50:GG50">IF(EE48=7,"Juli",IF(EE48=8,"August",IF(EE48=9,"September",IF(EE48=10,"Oktober",IF(EE48=11,"November",IF(EE48=12,"Dezember",""))))))</f>
        <v>November</v>
      </c>
      <c r="EF50" s="180" t="str">
        <f t="shared" si="36"/>
        <v>November</v>
      </c>
      <c r="EG50" s="180" t="str">
        <f t="shared" si="36"/>
        <v>November</v>
      </c>
      <c r="EH50" s="180" t="str">
        <f t="shared" si="36"/>
        <v>November</v>
      </c>
      <c r="EI50" s="180" t="str">
        <f t="shared" si="36"/>
        <v>November</v>
      </c>
      <c r="EJ50" s="180" t="str">
        <f t="shared" si="36"/>
        <v>November</v>
      </c>
      <c r="EK50" s="180" t="str">
        <f t="shared" si="36"/>
        <v>November</v>
      </c>
      <c r="EL50" s="180" t="str">
        <f t="shared" si="36"/>
        <v>November</v>
      </c>
      <c r="EM50" s="180" t="str">
        <f t="shared" si="36"/>
        <v>November</v>
      </c>
      <c r="EN50" s="180" t="str">
        <f t="shared" si="36"/>
        <v>November</v>
      </c>
      <c r="EO50" s="180" t="str">
        <f t="shared" si="36"/>
        <v>November</v>
      </c>
      <c r="EP50" s="180" t="str">
        <f t="shared" si="36"/>
        <v>November</v>
      </c>
      <c r="EQ50" s="180" t="str">
        <f t="shared" si="36"/>
        <v>November</v>
      </c>
      <c r="ER50" s="180" t="str">
        <f t="shared" si="36"/>
        <v>November</v>
      </c>
      <c r="ES50" s="180" t="str">
        <f t="shared" si="36"/>
        <v>November</v>
      </c>
      <c r="ET50" s="180" t="str">
        <f t="shared" si="36"/>
        <v>November</v>
      </c>
      <c r="EU50" s="180" t="str">
        <f t="shared" si="36"/>
        <v>November</v>
      </c>
      <c r="EV50" s="180" t="str">
        <f t="shared" si="36"/>
        <v>November</v>
      </c>
      <c r="EW50" s="180" t="str">
        <f t="shared" si="36"/>
        <v>November</v>
      </c>
      <c r="EX50" s="180" t="str">
        <f t="shared" si="36"/>
        <v>November</v>
      </c>
      <c r="EY50" s="180" t="str">
        <f t="shared" si="36"/>
        <v>November</v>
      </c>
      <c r="EZ50" s="180" t="str">
        <f t="shared" si="36"/>
        <v>November</v>
      </c>
      <c r="FA50" s="180" t="str">
        <f t="shared" si="36"/>
        <v>November</v>
      </c>
      <c r="FB50" s="180" t="str">
        <f t="shared" si="36"/>
        <v>November</v>
      </c>
      <c r="FC50" s="180" t="str">
        <f t="shared" si="36"/>
        <v>Dezember</v>
      </c>
      <c r="FD50" s="180" t="str">
        <f t="shared" si="36"/>
        <v>Dezember</v>
      </c>
      <c r="FE50" s="180" t="str">
        <f t="shared" si="36"/>
        <v>Dezember</v>
      </c>
      <c r="FF50" s="180" t="str">
        <f t="shared" si="36"/>
        <v>Dezember</v>
      </c>
      <c r="FG50" s="180" t="str">
        <f t="shared" si="36"/>
        <v>Dezember</v>
      </c>
      <c r="FH50" s="180" t="str">
        <f t="shared" si="36"/>
        <v>Dezember</v>
      </c>
      <c r="FI50" s="180" t="str">
        <f t="shared" si="36"/>
        <v>Dezember</v>
      </c>
      <c r="FJ50" s="180" t="str">
        <f t="shared" si="36"/>
        <v>Dezember</v>
      </c>
      <c r="FK50" s="180" t="str">
        <f t="shared" si="36"/>
        <v>Dezember</v>
      </c>
      <c r="FL50" s="180" t="str">
        <f t="shared" si="36"/>
        <v>Dezember</v>
      </c>
      <c r="FM50" s="180" t="str">
        <f t="shared" si="36"/>
        <v>Dezember</v>
      </c>
      <c r="FN50" s="180" t="str">
        <f t="shared" si="36"/>
        <v>Dezember</v>
      </c>
      <c r="FO50" s="180" t="str">
        <f t="shared" si="36"/>
        <v>Dezember</v>
      </c>
      <c r="FP50" s="180" t="str">
        <f t="shared" si="36"/>
        <v>Dezember</v>
      </c>
      <c r="FQ50" s="180" t="str">
        <f t="shared" si="36"/>
        <v>Dezember</v>
      </c>
      <c r="FR50" s="180" t="str">
        <f t="shared" si="36"/>
        <v>Dezember</v>
      </c>
      <c r="FS50" s="180" t="str">
        <f t="shared" si="36"/>
        <v>Dezember</v>
      </c>
      <c r="FT50" s="180" t="str">
        <f t="shared" si="36"/>
        <v>Dezember</v>
      </c>
      <c r="FU50" s="180" t="str">
        <f t="shared" si="36"/>
        <v>Dezember</v>
      </c>
      <c r="FV50" s="180" t="str">
        <f t="shared" si="36"/>
        <v>Dezember</v>
      </c>
      <c r="FW50" s="180" t="str">
        <f t="shared" si="36"/>
        <v>Dezember</v>
      </c>
      <c r="FX50" s="180" t="str">
        <f t="shared" si="36"/>
        <v>Dezember</v>
      </c>
      <c r="FY50" s="180" t="str">
        <f t="shared" si="36"/>
        <v>Dezember</v>
      </c>
      <c r="FZ50" s="180" t="str">
        <f t="shared" si="36"/>
        <v>Dezember</v>
      </c>
      <c r="GA50" s="180" t="str">
        <f t="shared" si="36"/>
        <v>Dezember</v>
      </c>
      <c r="GB50" s="180" t="str">
        <f t="shared" si="36"/>
        <v>Dezember</v>
      </c>
      <c r="GC50" s="180" t="str">
        <f t="shared" si="36"/>
        <v>Dezember</v>
      </c>
      <c r="GD50" s="180" t="str">
        <f t="shared" si="36"/>
        <v>Dezember</v>
      </c>
      <c r="GE50" s="180" t="str">
        <f t="shared" si="36"/>
        <v>Dezember</v>
      </c>
      <c r="GF50" s="180" t="str">
        <f t="shared" si="36"/>
        <v>Dezember</v>
      </c>
      <c r="GG50" s="180" t="str">
        <f t="shared" si="36"/>
        <v>Dezember</v>
      </c>
      <c r="GH50" s="75">
        <f aca="true" t="shared" si="37" ref="GH50:IQ50">MONTH(GH46)</f>
        <v>1</v>
      </c>
      <c r="GI50" s="75">
        <f t="shared" si="37"/>
        <v>1</v>
      </c>
      <c r="GJ50" s="75">
        <f t="shared" si="37"/>
        <v>1</v>
      </c>
      <c r="GK50" s="75">
        <f t="shared" si="37"/>
        <v>1</v>
      </c>
      <c r="GL50" s="75">
        <f t="shared" si="37"/>
        <v>1</v>
      </c>
      <c r="GM50" s="75">
        <f t="shared" si="37"/>
        <v>1</v>
      </c>
      <c r="GN50" s="75">
        <f t="shared" si="37"/>
        <v>1</v>
      </c>
      <c r="GO50" s="75">
        <f t="shared" si="37"/>
        <v>1</v>
      </c>
      <c r="GP50" s="75">
        <f t="shared" si="37"/>
        <v>1</v>
      </c>
      <c r="GQ50" s="75">
        <f t="shared" si="37"/>
        <v>1</v>
      </c>
      <c r="GR50" s="75">
        <f t="shared" si="37"/>
        <v>1</v>
      </c>
      <c r="GS50" s="75">
        <f t="shared" si="37"/>
        <v>1</v>
      </c>
      <c r="GT50" s="75">
        <f t="shared" si="37"/>
        <v>1</v>
      </c>
      <c r="GU50" s="75">
        <f t="shared" si="37"/>
        <v>1</v>
      </c>
      <c r="GV50" s="75">
        <f t="shared" si="37"/>
        <v>1</v>
      </c>
      <c r="GW50" s="75">
        <f t="shared" si="37"/>
        <v>1</v>
      </c>
      <c r="GX50" s="75">
        <f t="shared" si="37"/>
        <v>1</v>
      </c>
      <c r="GY50" s="75">
        <f t="shared" si="37"/>
        <v>1</v>
      </c>
      <c r="GZ50" s="75">
        <f t="shared" si="37"/>
        <v>1</v>
      </c>
      <c r="HA50" s="75">
        <f t="shared" si="37"/>
        <v>1</v>
      </c>
      <c r="HB50" s="75">
        <f t="shared" si="37"/>
        <v>1</v>
      </c>
      <c r="HC50" s="75">
        <f t="shared" si="37"/>
        <v>1</v>
      </c>
      <c r="HD50" s="75">
        <f t="shared" si="37"/>
        <v>1</v>
      </c>
      <c r="HE50" s="75">
        <f t="shared" si="37"/>
        <v>1</v>
      </c>
      <c r="HF50" s="75">
        <f t="shared" si="37"/>
        <v>1</v>
      </c>
      <c r="HG50" s="75">
        <f t="shared" si="37"/>
        <v>1</v>
      </c>
      <c r="HH50" s="75">
        <f t="shared" si="37"/>
        <v>1</v>
      </c>
      <c r="HI50" s="75">
        <f t="shared" si="37"/>
        <v>1</v>
      </c>
      <c r="HJ50" s="75">
        <f t="shared" si="37"/>
        <v>1</v>
      </c>
      <c r="HK50" s="75">
        <f t="shared" si="37"/>
        <v>1</v>
      </c>
      <c r="HL50" s="75">
        <f t="shared" si="37"/>
        <v>1</v>
      </c>
      <c r="HM50" s="75">
        <f t="shared" si="37"/>
        <v>1</v>
      </c>
      <c r="HN50" s="75">
        <f t="shared" si="37"/>
        <v>1</v>
      </c>
      <c r="HO50" s="75">
        <f t="shared" si="37"/>
        <v>1</v>
      </c>
      <c r="HP50" s="75">
        <f t="shared" si="37"/>
        <v>1</v>
      </c>
      <c r="HQ50" s="75">
        <f t="shared" si="37"/>
        <v>1</v>
      </c>
      <c r="HR50" s="75">
        <f t="shared" si="37"/>
        <v>1</v>
      </c>
      <c r="HS50" s="75">
        <f t="shared" si="37"/>
        <v>1</v>
      </c>
      <c r="HT50" s="75">
        <f t="shared" si="37"/>
        <v>1</v>
      </c>
      <c r="HU50" s="75">
        <f t="shared" si="37"/>
        <v>1</v>
      </c>
      <c r="HV50" s="75">
        <f t="shared" si="37"/>
        <v>1</v>
      </c>
      <c r="HW50" s="75">
        <f t="shared" si="37"/>
        <v>1</v>
      </c>
      <c r="HX50" s="75">
        <f t="shared" si="37"/>
        <v>1</v>
      </c>
      <c r="HY50" s="75">
        <f t="shared" si="37"/>
        <v>1</v>
      </c>
      <c r="HZ50" s="75">
        <f t="shared" si="37"/>
        <v>1</v>
      </c>
      <c r="IA50" s="75">
        <f t="shared" si="37"/>
        <v>1</v>
      </c>
      <c r="IB50" s="75">
        <f t="shared" si="37"/>
        <v>1</v>
      </c>
      <c r="IC50" s="75">
        <f t="shared" si="37"/>
        <v>1</v>
      </c>
      <c r="ID50" s="75">
        <f t="shared" si="37"/>
        <v>1</v>
      </c>
      <c r="IE50" s="75">
        <f t="shared" si="37"/>
        <v>1</v>
      </c>
      <c r="IF50" s="75">
        <f t="shared" si="37"/>
        <v>1</v>
      </c>
      <c r="IG50" s="75">
        <f t="shared" si="37"/>
        <v>1</v>
      </c>
      <c r="IH50" s="75">
        <f t="shared" si="37"/>
        <v>1</v>
      </c>
      <c r="II50" s="75">
        <f t="shared" si="37"/>
        <v>1</v>
      </c>
      <c r="IJ50" s="75">
        <f t="shared" si="37"/>
        <v>1</v>
      </c>
      <c r="IK50" s="75">
        <f t="shared" si="37"/>
        <v>1</v>
      </c>
      <c r="IL50" s="75">
        <f t="shared" si="37"/>
        <v>1</v>
      </c>
      <c r="IM50" s="75">
        <f t="shared" si="37"/>
        <v>1</v>
      </c>
      <c r="IN50" s="75">
        <f t="shared" si="37"/>
        <v>1</v>
      </c>
      <c r="IO50" s="75">
        <f t="shared" si="37"/>
        <v>1</v>
      </c>
      <c r="IP50" s="75">
        <f t="shared" si="37"/>
        <v>1</v>
      </c>
      <c r="IQ50" s="75">
        <f t="shared" si="37"/>
        <v>1</v>
      </c>
      <c r="IR50" s="75">
        <f>MONTH(IR46)</f>
        <v>1</v>
      </c>
      <c r="IS50" s="75">
        <f>MONTH(IS46)</f>
        <v>1</v>
      </c>
      <c r="IT50" s="75">
        <f>MONTH(IT46)</f>
        <v>1</v>
      </c>
      <c r="IU50" s="75">
        <f>MONTH(IU46)</f>
        <v>1</v>
      </c>
      <c r="IV50" s="75">
        <f>MONTH(IV46)</f>
        <v>1</v>
      </c>
    </row>
    <row r="51" spans="1:256" s="185" customFormat="1" ht="12.75">
      <c r="A51" s="117"/>
      <c r="B51" s="89"/>
      <c r="C51" s="80"/>
      <c r="D51" s="90"/>
      <c r="E51" s="175" t="s">
        <v>121</v>
      </c>
      <c r="F51" s="181">
        <f>DAY(F47)</f>
        <v>1</v>
      </c>
      <c r="G51" s="181">
        <f aca="true" t="shared" si="38" ref="G51:BR51">DAY(G47)</f>
        <v>2</v>
      </c>
      <c r="H51" s="181">
        <f t="shared" si="38"/>
        <v>3</v>
      </c>
      <c r="I51" s="181">
        <f t="shared" si="38"/>
        <v>4</v>
      </c>
      <c r="J51" s="181">
        <f t="shared" si="38"/>
        <v>5</v>
      </c>
      <c r="K51" s="181">
        <f t="shared" si="38"/>
        <v>6</v>
      </c>
      <c r="L51" s="181">
        <f t="shared" si="38"/>
        <v>7</v>
      </c>
      <c r="M51" s="181">
        <f t="shared" si="38"/>
        <v>8</v>
      </c>
      <c r="N51" s="181">
        <f t="shared" si="38"/>
        <v>9</v>
      </c>
      <c r="O51" s="181">
        <f t="shared" si="38"/>
        <v>10</v>
      </c>
      <c r="P51" s="181">
        <f t="shared" si="38"/>
        <v>11</v>
      </c>
      <c r="Q51" s="181">
        <f t="shared" si="38"/>
        <v>12</v>
      </c>
      <c r="R51" s="181">
        <f t="shared" si="38"/>
        <v>13</v>
      </c>
      <c r="S51" s="181">
        <f t="shared" si="38"/>
        <v>14</v>
      </c>
      <c r="T51" s="181">
        <f t="shared" si="38"/>
        <v>15</v>
      </c>
      <c r="U51" s="181">
        <f t="shared" si="38"/>
        <v>16</v>
      </c>
      <c r="V51" s="181">
        <f t="shared" si="38"/>
        <v>17</v>
      </c>
      <c r="W51" s="181">
        <f t="shared" si="38"/>
        <v>18</v>
      </c>
      <c r="X51" s="181">
        <f t="shared" si="38"/>
        <v>19</v>
      </c>
      <c r="Y51" s="181">
        <f t="shared" si="38"/>
        <v>20</v>
      </c>
      <c r="Z51" s="181">
        <f t="shared" si="38"/>
        <v>21</v>
      </c>
      <c r="AA51" s="181">
        <f t="shared" si="38"/>
        <v>22</v>
      </c>
      <c r="AB51" s="181">
        <f t="shared" si="38"/>
        <v>23</v>
      </c>
      <c r="AC51" s="181">
        <f t="shared" si="38"/>
        <v>24</v>
      </c>
      <c r="AD51" s="181">
        <f t="shared" si="38"/>
        <v>25</v>
      </c>
      <c r="AE51" s="181">
        <f t="shared" si="38"/>
        <v>26</v>
      </c>
      <c r="AF51" s="181">
        <f t="shared" si="38"/>
        <v>27</v>
      </c>
      <c r="AG51" s="181">
        <f t="shared" si="38"/>
        <v>28</v>
      </c>
      <c r="AH51" s="181">
        <f t="shared" si="38"/>
        <v>29</v>
      </c>
      <c r="AI51" s="181">
        <f t="shared" si="38"/>
        <v>30</v>
      </c>
      <c r="AJ51" s="181">
        <f t="shared" si="38"/>
        <v>31</v>
      </c>
      <c r="AK51" s="181">
        <f t="shared" si="38"/>
        <v>1</v>
      </c>
      <c r="AL51" s="181">
        <f t="shared" si="38"/>
        <v>2</v>
      </c>
      <c r="AM51" s="181">
        <f t="shared" si="38"/>
        <v>3</v>
      </c>
      <c r="AN51" s="181">
        <f t="shared" si="38"/>
        <v>4</v>
      </c>
      <c r="AO51" s="181">
        <f t="shared" si="38"/>
        <v>5</v>
      </c>
      <c r="AP51" s="181">
        <f t="shared" si="38"/>
        <v>6</v>
      </c>
      <c r="AQ51" s="181">
        <f t="shared" si="38"/>
        <v>7</v>
      </c>
      <c r="AR51" s="181">
        <f t="shared" si="38"/>
        <v>8</v>
      </c>
      <c r="AS51" s="181">
        <f t="shared" si="38"/>
        <v>9</v>
      </c>
      <c r="AT51" s="181">
        <f t="shared" si="38"/>
        <v>10</v>
      </c>
      <c r="AU51" s="181">
        <f t="shared" si="38"/>
        <v>11</v>
      </c>
      <c r="AV51" s="181">
        <f t="shared" si="38"/>
        <v>12</v>
      </c>
      <c r="AW51" s="181">
        <f t="shared" si="38"/>
        <v>13</v>
      </c>
      <c r="AX51" s="181">
        <f t="shared" si="38"/>
        <v>14</v>
      </c>
      <c r="AY51" s="181">
        <f t="shared" si="38"/>
        <v>15</v>
      </c>
      <c r="AZ51" s="181">
        <f t="shared" si="38"/>
        <v>16</v>
      </c>
      <c r="BA51" s="181">
        <f t="shared" si="38"/>
        <v>17</v>
      </c>
      <c r="BB51" s="181">
        <f t="shared" si="38"/>
        <v>18</v>
      </c>
      <c r="BC51" s="181">
        <f t="shared" si="38"/>
        <v>19</v>
      </c>
      <c r="BD51" s="181">
        <f t="shared" si="38"/>
        <v>20</v>
      </c>
      <c r="BE51" s="181">
        <f t="shared" si="38"/>
        <v>21</v>
      </c>
      <c r="BF51" s="181">
        <f t="shared" si="38"/>
        <v>22</v>
      </c>
      <c r="BG51" s="181">
        <f t="shared" si="38"/>
        <v>23</v>
      </c>
      <c r="BH51" s="181">
        <f t="shared" si="38"/>
        <v>24</v>
      </c>
      <c r="BI51" s="181">
        <f t="shared" si="38"/>
        <v>25</v>
      </c>
      <c r="BJ51" s="181">
        <f t="shared" si="38"/>
        <v>26</v>
      </c>
      <c r="BK51" s="181">
        <f t="shared" si="38"/>
        <v>27</v>
      </c>
      <c r="BL51" s="181">
        <f t="shared" si="38"/>
        <v>28</v>
      </c>
      <c r="BM51" s="181">
        <f t="shared" si="38"/>
        <v>29</v>
      </c>
      <c r="BN51" s="181">
        <f t="shared" si="38"/>
        <v>30</v>
      </c>
      <c r="BO51" s="181">
        <f t="shared" si="38"/>
        <v>31</v>
      </c>
      <c r="BP51" s="181">
        <f t="shared" si="38"/>
        <v>1</v>
      </c>
      <c r="BQ51" s="181">
        <f t="shared" si="38"/>
        <v>2</v>
      </c>
      <c r="BR51" s="181">
        <f t="shared" si="38"/>
        <v>3</v>
      </c>
      <c r="BS51" s="181">
        <f aca="true" t="shared" si="39" ref="BS51:ED51">DAY(BS47)</f>
        <v>4</v>
      </c>
      <c r="BT51" s="181">
        <f t="shared" si="39"/>
        <v>5</v>
      </c>
      <c r="BU51" s="181">
        <f t="shared" si="39"/>
        <v>6</v>
      </c>
      <c r="BV51" s="181">
        <f t="shared" si="39"/>
        <v>7</v>
      </c>
      <c r="BW51" s="181">
        <f t="shared" si="39"/>
        <v>8</v>
      </c>
      <c r="BX51" s="181">
        <f t="shared" si="39"/>
        <v>9</v>
      </c>
      <c r="BY51" s="181">
        <f t="shared" si="39"/>
        <v>10</v>
      </c>
      <c r="BZ51" s="181">
        <f t="shared" si="39"/>
        <v>11</v>
      </c>
      <c r="CA51" s="181">
        <f t="shared" si="39"/>
        <v>12</v>
      </c>
      <c r="CB51" s="181">
        <f t="shared" si="39"/>
        <v>13</v>
      </c>
      <c r="CC51" s="181">
        <f t="shared" si="39"/>
        <v>14</v>
      </c>
      <c r="CD51" s="181">
        <f t="shared" si="39"/>
        <v>15</v>
      </c>
      <c r="CE51" s="181">
        <f t="shared" si="39"/>
        <v>16</v>
      </c>
      <c r="CF51" s="181">
        <f t="shared" si="39"/>
        <v>17</v>
      </c>
      <c r="CG51" s="181">
        <f t="shared" si="39"/>
        <v>18</v>
      </c>
      <c r="CH51" s="181">
        <f t="shared" si="39"/>
        <v>19</v>
      </c>
      <c r="CI51" s="181">
        <f t="shared" si="39"/>
        <v>20</v>
      </c>
      <c r="CJ51" s="181">
        <f t="shared" si="39"/>
        <v>21</v>
      </c>
      <c r="CK51" s="181">
        <f t="shared" si="39"/>
        <v>22</v>
      </c>
      <c r="CL51" s="181">
        <f t="shared" si="39"/>
        <v>23</v>
      </c>
      <c r="CM51" s="181">
        <f t="shared" si="39"/>
        <v>24</v>
      </c>
      <c r="CN51" s="181">
        <f t="shared" si="39"/>
        <v>25</v>
      </c>
      <c r="CO51" s="181">
        <f t="shared" si="39"/>
        <v>26</v>
      </c>
      <c r="CP51" s="181">
        <f t="shared" si="39"/>
        <v>27</v>
      </c>
      <c r="CQ51" s="181">
        <f t="shared" si="39"/>
        <v>28</v>
      </c>
      <c r="CR51" s="181">
        <f t="shared" si="39"/>
        <v>29</v>
      </c>
      <c r="CS51" s="181">
        <f t="shared" si="39"/>
        <v>30</v>
      </c>
      <c r="CT51" s="181">
        <f t="shared" si="39"/>
        <v>1</v>
      </c>
      <c r="CU51" s="181">
        <f t="shared" si="39"/>
        <v>2</v>
      </c>
      <c r="CV51" s="181">
        <f t="shared" si="39"/>
        <v>3</v>
      </c>
      <c r="CW51" s="181">
        <f t="shared" si="39"/>
        <v>4</v>
      </c>
      <c r="CX51" s="181">
        <f t="shared" si="39"/>
        <v>5</v>
      </c>
      <c r="CY51" s="181">
        <f t="shared" si="39"/>
        <v>6</v>
      </c>
      <c r="CZ51" s="181">
        <f t="shared" si="39"/>
        <v>7</v>
      </c>
      <c r="DA51" s="181">
        <f t="shared" si="39"/>
        <v>8</v>
      </c>
      <c r="DB51" s="181">
        <f t="shared" si="39"/>
        <v>9</v>
      </c>
      <c r="DC51" s="181">
        <f t="shared" si="39"/>
        <v>10</v>
      </c>
      <c r="DD51" s="181">
        <f t="shared" si="39"/>
        <v>11</v>
      </c>
      <c r="DE51" s="181">
        <f t="shared" si="39"/>
        <v>12</v>
      </c>
      <c r="DF51" s="181">
        <f t="shared" si="39"/>
        <v>13</v>
      </c>
      <c r="DG51" s="181">
        <f t="shared" si="39"/>
        <v>14</v>
      </c>
      <c r="DH51" s="181">
        <f t="shared" si="39"/>
        <v>15</v>
      </c>
      <c r="DI51" s="181">
        <f t="shared" si="39"/>
        <v>16</v>
      </c>
      <c r="DJ51" s="181">
        <f t="shared" si="39"/>
        <v>17</v>
      </c>
      <c r="DK51" s="181">
        <f t="shared" si="39"/>
        <v>18</v>
      </c>
      <c r="DL51" s="181">
        <f t="shared" si="39"/>
        <v>19</v>
      </c>
      <c r="DM51" s="181">
        <f t="shared" si="39"/>
        <v>20</v>
      </c>
      <c r="DN51" s="181">
        <f t="shared" si="39"/>
        <v>21</v>
      </c>
      <c r="DO51" s="181">
        <f t="shared" si="39"/>
        <v>22</v>
      </c>
      <c r="DP51" s="181">
        <f t="shared" si="39"/>
        <v>23</v>
      </c>
      <c r="DQ51" s="181">
        <f t="shared" si="39"/>
        <v>24</v>
      </c>
      <c r="DR51" s="181">
        <f t="shared" si="39"/>
        <v>25</v>
      </c>
      <c r="DS51" s="181">
        <f t="shared" si="39"/>
        <v>26</v>
      </c>
      <c r="DT51" s="181">
        <f t="shared" si="39"/>
        <v>27</v>
      </c>
      <c r="DU51" s="181">
        <f t="shared" si="39"/>
        <v>28</v>
      </c>
      <c r="DV51" s="181">
        <f t="shared" si="39"/>
        <v>29</v>
      </c>
      <c r="DW51" s="181">
        <f t="shared" si="39"/>
        <v>30</v>
      </c>
      <c r="DX51" s="181">
        <f t="shared" si="39"/>
        <v>31</v>
      </c>
      <c r="DY51" s="181">
        <f t="shared" si="39"/>
        <v>1</v>
      </c>
      <c r="DZ51" s="181">
        <f t="shared" si="39"/>
        <v>2</v>
      </c>
      <c r="EA51" s="181">
        <f t="shared" si="39"/>
        <v>3</v>
      </c>
      <c r="EB51" s="181">
        <f t="shared" si="39"/>
        <v>4</v>
      </c>
      <c r="EC51" s="181">
        <f t="shared" si="39"/>
        <v>5</v>
      </c>
      <c r="ED51" s="181">
        <f t="shared" si="39"/>
        <v>6</v>
      </c>
      <c r="EE51" s="181">
        <f aca="true" t="shared" si="40" ref="EE51:GP51">DAY(EE47)</f>
        <v>7</v>
      </c>
      <c r="EF51" s="181">
        <f t="shared" si="40"/>
        <v>8</v>
      </c>
      <c r="EG51" s="181">
        <f t="shared" si="40"/>
        <v>9</v>
      </c>
      <c r="EH51" s="181">
        <f t="shared" si="40"/>
        <v>10</v>
      </c>
      <c r="EI51" s="181">
        <f t="shared" si="40"/>
        <v>11</v>
      </c>
      <c r="EJ51" s="181">
        <f t="shared" si="40"/>
        <v>12</v>
      </c>
      <c r="EK51" s="181">
        <f t="shared" si="40"/>
        <v>13</v>
      </c>
      <c r="EL51" s="181">
        <f t="shared" si="40"/>
        <v>14</v>
      </c>
      <c r="EM51" s="181">
        <f t="shared" si="40"/>
        <v>15</v>
      </c>
      <c r="EN51" s="181">
        <f t="shared" si="40"/>
        <v>16</v>
      </c>
      <c r="EO51" s="181">
        <f t="shared" si="40"/>
        <v>17</v>
      </c>
      <c r="EP51" s="181">
        <f t="shared" si="40"/>
        <v>18</v>
      </c>
      <c r="EQ51" s="181">
        <f t="shared" si="40"/>
        <v>19</v>
      </c>
      <c r="ER51" s="181">
        <f t="shared" si="40"/>
        <v>20</v>
      </c>
      <c r="ES51" s="181">
        <f t="shared" si="40"/>
        <v>21</v>
      </c>
      <c r="ET51" s="181">
        <f t="shared" si="40"/>
        <v>22</v>
      </c>
      <c r="EU51" s="181">
        <f t="shared" si="40"/>
        <v>23</v>
      </c>
      <c r="EV51" s="181">
        <f t="shared" si="40"/>
        <v>24</v>
      </c>
      <c r="EW51" s="181">
        <f t="shared" si="40"/>
        <v>25</v>
      </c>
      <c r="EX51" s="181">
        <f t="shared" si="40"/>
        <v>26</v>
      </c>
      <c r="EY51" s="181">
        <f t="shared" si="40"/>
        <v>27</v>
      </c>
      <c r="EZ51" s="181">
        <f t="shared" si="40"/>
        <v>28</v>
      </c>
      <c r="FA51" s="181">
        <f t="shared" si="40"/>
        <v>29</v>
      </c>
      <c r="FB51" s="181">
        <f t="shared" si="40"/>
        <v>30</v>
      </c>
      <c r="FC51" s="181">
        <f t="shared" si="40"/>
        <v>1</v>
      </c>
      <c r="FD51" s="181">
        <f t="shared" si="40"/>
        <v>2</v>
      </c>
      <c r="FE51" s="181">
        <f t="shared" si="40"/>
        <v>3</v>
      </c>
      <c r="FF51" s="181">
        <f t="shared" si="40"/>
        <v>4</v>
      </c>
      <c r="FG51" s="181">
        <f t="shared" si="40"/>
        <v>5</v>
      </c>
      <c r="FH51" s="181">
        <f t="shared" si="40"/>
        <v>6</v>
      </c>
      <c r="FI51" s="181">
        <f t="shared" si="40"/>
        <v>7</v>
      </c>
      <c r="FJ51" s="181">
        <f t="shared" si="40"/>
        <v>8</v>
      </c>
      <c r="FK51" s="181">
        <f t="shared" si="40"/>
        <v>9</v>
      </c>
      <c r="FL51" s="181">
        <f t="shared" si="40"/>
        <v>10</v>
      </c>
      <c r="FM51" s="181">
        <f t="shared" si="40"/>
        <v>11</v>
      </c>
      <c r="FN51" s="181">
        <f t="shared" si="40"/>
        <v>12</v>
      </c>
      <c r="FO51" s="181">
        <f t="shared" si="40"/>
        <v>13</v>
      </c>
      <c r="FP51" s="181">
        <f t="shared" si="40"/>
        <v>14</v>
      </c>
      <c r="FQ51" s="181">
        <f t="shared" si="40"/>
        <v>15</v>
      </c>
      <c r="FR51" s="181">
        <f t="shared" si="40"/>
        <v>16</v>
      </c>
      <c r="FS51" s="181">
        <f t="shared" si="40"/>
        <v>17</v>
      </c>
      <c r="FT51" s="181">
        <f t="shared" si="40"/>
        <v>18</v>
      </c>
      <c r="FU51" s="181">
        <f t="shared" si="40"/>
        <v>19</v>
      </c>
      <c r="FV51" s="181">
        <f t="shared" si="40"/>
        <v>20</v>
      </c>
      <c r="FW51" s="181">
        <f t="shared" si="40"/>
        <v>21</v>
      </c>
      <c r="FX51" s="181">
        <f t="shared" si="40"/>
        <v>22</v>
      </c>
      <c r="FY51" s="181">
        <f t="shared" si="40"/>
        <v>23</v>
      </c>
      <c r="FZ51" s="181">
        <f t="shared" si="40"/>
        <v>24</v>
      </c>
      <c r="GA51" s="181">
        <f t="shared" si="40"/>
        <v>25</v>
      </c>
      <c r="GB51" s="181">
        <f t="shared" si="40"/>
        <v>26</v>
      </c>
      <c r="GC51" s="181">
        <f t="shared" si="40"/>
        <v>27</v>
      </c>
      <c r="GD51" s="181">
        <f t="shared" si="40"/>
        <v>28</v>
      </c>
      <c r="GE51" s="181">
        <f t="shared" si="40"/>
        <v>29</v>
      </c>
      <c r="GF51" s="181">
        <f t="shared" si="40"/>
        <v>30</v>
      </c>
      <c r="GG51" s="181">
        <f t="shared" si="40"/>
        <v>31</v>
      </c>
      <c r="GH51" s="181">
        <f t="shared" si="40"/>
        <v>1</v>
      </c>
      <c r="GI51" s="181">
        <f t="shared" si="40"/>
        <v>2</v>
      </c>
      <c r="GJ51" s="181">
        <f t="shared" si="40"/>
        <v>3</v>
      </c>
      <c r="GK51" s="181">
        <f t="shared" si="40"/>
        <v>4</v>
      </c>
      <c r="GL51" s="181">
        <f t="shared" si="40"/>
        <v>5</v>
      </c>
      <c r="GM51" s="181">
        <f t="shared" si="40"/>
        <v>6</v>
      </c>
      <c r="GN51" s="181">
        <f t="shared" si="40"/>
        <v>7</v>
      </c>
      <c r="GO51" s="181">
        <f t="shared" si="40"/>
        <v>8</v>
      </c>
      <c r="GP51" s="181">
        <f t="shared" si="40"/>
        <v>9</v>
      </c>
      <c r="GQ51" s="181">
        <f aca="true" t="shared" si="41" ref="GQ51:IV51">DAY(GQ47)</f>
        <v>10</v>
      </c>
      <c r="GR51" s="181">
        <f t="shared" si="41"/>
        <v>11</v>
      </c>
      <c r="GS51" s="181">
        <f t="shared" si="41"/>
        <v>12</v>
      </c>
      <c r="GT51" s="181">
        <f t="shared" si="41"/>
        <v>13</v>
      </c>
      <c r="GU51" s="181">
        <f t="shared" si="41"/>
        <v>14</v>
      </c>
      <c r="GV51" s="181">
        <f t="shared" si="41"/>
        <v>15</v>
      </c>
      <c r="GW51" s="181">
        <f t="shared" si="41"/>
        <v>16</v>
      </c>
      <c r="GX51" s="181">
        <f t="shared" si="41"/>
        <v>17</v>
      </c>
      <c r="GY51" s="181">
        <f t="shared" si="41"/>
        <v>18</v>
      </c>
      <c r="GZ51" s="181">
        <f t="shared" si="41"/>
        <v>19</v>
      </c>
      <c r="HA51" s="181">
        <f t="shared" si="41"/>
        <v>20</v>
      </c>
      <c r="HB51" s="181">
        <f t="shared" si="41"/>
        <v>21</v>
      </c>
      <c r="HC51" s="181">
        <f t="shared" si="41"/>
        <v>22</v>
      </c>
      <c r="HD51" s="181">
        <f t="shared" si="41"/>
        <v>23</v>
      </c>
      <c r="HE51" s="181">
        <f t="shared" si="41"/>
        <v>24</v>
      </c>
      <c r="HF51" s="181">
        <f t="shared" si="41"/>
        <v>25</v>
      </c>
      <c r="HG51" s="181">
        <f t="shared" si="41"/>
        <v>26</v>
      </c>
      <c r="HH51" s="181">
        <f t="shared" si="41"/>
        <v>27</v>
      </c>
      <c r="HI51" s="181">
        <f t="shared" si="41"/>
        <v>28</v>
      </c>
      <c r="HJ51" s="181">
        <f t="shared" si="41"/>
        <v>29</v>
      </c>
      <c r="HK51" s="181">
        <f t="shared" si="41"/>
        <v>30</v>
      </c>
      <c r="HL51" s="181">
        <f t="shared" si="41"/>
        <v>31</v>
      </c>
      <c r="HM51" s="181">
        <f t="shared" si="41"/>
        <v>1</v>
      </c>
      <c r="HN51" s="181">
        <f t="shared" si="41"/>
        <v>2</v>
      </c>
      <c r="HO51" s="181">
        <f t="shared" si="41"/>
        <v>3</v>
      </c>
      <c r="HP51" s="181">
        <f t="shared" si="41"/>
        <v>4</v>
      </c>
      <c r="HQ51" s="181">
        <f t="shared" si="41"/>
        <v>5</v>
      </c>
      <c r="HR51" s="181">
        <f t="shared" si="41"/>
        <v>6</v>
      </c>
      <c r="HS51" s="181">
        <f t="shared" si="41"/>
        <v>7</v>
      </c>
      <c r="HT51" s="181">
        <f t="shared" si="41"/>
        <v>8</v>
      </c>
      <c r="HU51" s="181">
        <f t="shared" si="41"/>
        <v>9</v>
      </c>
      <c r="HV51" s="181">
        <f t="shared" si="41"/>
        <v>10</v>
      </c>
      <c r="HW51" s="181">
        <f t="shared" si="41"/>
        <v>11</v>
      </c>
      <c r="HX51" s="181">
        <f t="shared" si="41"/>
        <v>12</v>
      </c>
      <c r="HY51" s="181">
        <f t="shared" si="41"/>
        <v>13</v>
      </c>
      <c r="HZ51" s="181">
        <f t="shared" si="41"/>
        <v>14</v>
      </c>
      <c r="IA51" s="181">
        <f t="shared" si="41"/>
        <v>15</v>
      </c>
      <c r="IB51" s="181">
        <f t="shared" si="41"/>
        <v>16</v>
      </c>
      <c r="IC51" s="181">
        <f t="shared" si="41"/>
        <v>17</v>
      </c>
      <c r="ID51" s="181">
        <f t="shared" si="41"/>
        <v>18</v>
      </c>
      <c r="IE51" s="181">
        <f t="shared" si="41"/>
        <v>19</v>
      </c>
      <c r="IF51" s="181">
        <f t="shared" si="41"/>
        <v>20</v>
      </c>
      <c r="IG51" s="181">
        <f t="shared" si="41"/>
        <v>21</v>
      </c>
      <c r="IH51" s="181">
        <f t="shared" si="41"/>
        <v>22</v>
      </c>
      <c r="II51" s="181">
        <f t="shared" si="41"/>
        <v>23</v>
      </c>
      <c r="IJ51" s="181">
        <f t="shared" si="41"/>
        <v>24</v>
      </c>
      <c r="IK51" s="181">
        <f t="shared" si="41"/>
        <v>25</v>
      </c>
      <c r="IL51" s="181">
        <f t="shared" si="41"/>
        <v>26</v>
      </c>
      <c r="IM51" s="181">
        <f t="shared" si="41"/>
        <v>27</v>
      </c>
      <c r="IN51" s="181">
        <f t="shared" si="41"/>
        <v>28</v>
      </c>
      <c r="IO51" s="181">
        <f t="shared" si="41"/>
        <v>1</v>
      </c>
      <c r="IP51" s="181">
        <f t="shared" si="41"/>
        <v>2</v>
      </c>
      <c r="IQ51" s="181">
        <f t="shared" si="41"/>
        <v>3</v>
      </c>
      <c r="IR51" s="181">
        <f t="shared" si="41"/>
        <v>4</v>
      </c>
      <c r="IS51" s="181">
        <f t="shared" si="41"/>
        <v>5</v>
      </c>
      <c r="IT51" s="181">
        <f t="shared" si="41"/>
        <v>6</v>
      </c>
      <c r="IU51" s="181">
        <f t="shared" si="41"/>
        <v>7</v>
      </c>
      <c r="IV51" s="181">
        <f t="shared" si="41"/>
        <v>8</v>
      </c>
    </row>
    <row r="52" spans="1:256" s="186" customFormat="1" ht="12.75">
      <c r="A52" s="117"/>
      <c r="B52" s="89"/>
      <c r="C52" s="80"/>
      <c r="D52" s="90"/>
      <c r="E52" s="175" t="s">
        <v>26</v>
      </c>
      <c r="F52" s="33">
        <f>IF(F47="","",WEEKDAY(F47))</f>
        <v>6</v>
      </c>
      <c r="G52" s="33">
        <f aca="true" t="shared" si="42" ref="G52:BR52">IF(G47="","",WEEKDAY(G47))</f>
        <v>7</v>
      </c>
      <c r="H52" s="33">
        <f t="shared" si="42"/>
        <v>1</v>
      </c>
      <c r="I52" s="33">
        <f t="shared" si="42"/>
        <v>2</v>
      </c>
      <c r="J52" s="33">
        <f t="shared" si="42"/>
        <v>3</v>
      </c>
      <c r="K52" s="33">
        <f t="shared" si="42"/>
        <v>4</v>
      </c>
      <c r="L52" s="33">
        <f t="shared" si="42"/>
        <v>5</v>
      </c>
      <c r="M52" s="33">
        <f t="shared" si="42"/>
        <v>6</v>
      </c>
      <c r="N52" s="33">
        <f t="shared" si="42"/>
        <v>7</v>
      </c>
      <c r="O52" s="33">
        <f t="shared" si="42"/>
        <v>1</v>
      </c>
      <c r="P52" s="33">
        <f t="shared" si="42"/>
        <v>2</v>
      </c>
      <c r="Q52" s="33">
        <f t="shared" si="42"/>
        <v>3</v>
      </c>
      <c r="R52" s="33">
        <f t="shared" si="42"/>
        <v>4</v>
      </c>
      <c r="S52" s="33">
        <f t="shared" si="42"/>
        <v>5</v>
      </c>
      <c r="T52" s="33">
        <f t="shared" si="42"/>
        <v>6</v>
      </c>
      <c r="U52" s="33">
        <f t="shared" si="42"/>
        <v>7</v>
      </c>
      <c r="V52" s="33">
        <f t="shared" si="42"/>
        <v>1</v>
      </c>
      <c r="W52" s="33">
        <f t="shared" si="42"/>
        <v>2</v>
      </c>
      <c r="X52" s="33">
        <f t="shared" si="42"/>
        <v>3</v>
      </c>
      <c r="Y52" s="33">
        <f t="shared" si="42"/>
        <v>4</v>
      </c>
      <c r="Z52" s="33">
        <f t="shared" si="42"/>
        <v>5</v>
      </c>
      <c r="AA52" s="33">
        <f t="shared" si="42"/>
        <v>6</v>
      </c>
      <c r="AB52" s="33">
        <f t="shared" si="42"/>
        <v>7</v>
      </c>
      <c r="AC52" s="33">
        <f t="shared" si="42"/>
        <v>1</v>
      </c>
      <c r="AD52" s="33">
        <f t="shared" si="42"/>
        <v>2</v>
      </c>
      <c r="AE52" s="33">
        <f t="shared" si="42"/>
        <v>3</v>
      </c>
      <c r="AF52" s="33">
        <f t="shared" si="42"/>
        <v>4</v>
      </c>
      <c r="AG52" s="33">
        <f t="shared" si="42"/>
        <v>5</v>
      </c>
      <c r="AH52" s="33">
        <f t="shared" si="42"/>
        <v>6</v>
      </c>
      <c r="AI52" s="33">
        <f t="shared" si="42"/>
        <v>7</v>
      </c>
      <c r="AJ52" s="33">
        <f t="shared" si="42"/>
        <v>1</v>
      </c>
      <c r="AK52" s="33">
        <f t="shared" si="42"/>
        <v>2</v>
      </c>
      <c r="AL52" s="33">
        <f t="shared" si="42"/>
        <v>3</v>
      </c>
      <c r="AM52" s="33">
        <f t="shared" si="42"/>
        <v>4</v>
      </c>
      <c r="AN52" s="33">
        <f t="shared" si="42"/>
        <v>5</v>
      </c>
      <c r="AO52" s="33">
        <f t="shared" si="42"/>
        <v>6</v>
      </c>
      <c r="AP52" s="33">
        <f t="shared" si="42"/>
        <v>7</v>
      </c>
      <c r="AQ52" s="33">
        <f t="shared" si="42"/>
        <v>1</v>
      </c>
      <c r="AR52" s="33">
        <f t="shared" si="42"/>
        <v>2</v>
      </c>
      <c r="AS52" s="33">
        <f t="shared" si="42"/>
        <v>3</v>
      </c>
      <c r="AT52" s="33">
        <f t="shared" si="42"/>
        <v>4</v>
      </c>
      <c r="AU52" s="33">
        <f t="shared" si="42"/>
        <v>5</v>
      </c>
      <c r="AV52" s="33">
        <f t="shared" si="42"/>
        <v>6</v>
      </c>
      <c r="AW52" s="33">
        <f t="shared" si="42"/>
        <v>7</v>
      </c>
      <c r="AX52" s="33">
        <f t="shared" si="42"/>
        <v>1</v>
      </c>
      <c r="AY52" s="33">
        <f t="shared" si="42"/>
        <v>2</v>
      </c>
      <c r="AZ52" s="33">
        <f t="shared" si="42"/>
        <v>3</v>
      </c>
      <c r="BA52" s="33">
        <f t="shared" si="42"/>
        <v>4</v>
      </c>
      <c r="BB52" s="33">
        <f t="shared" si="42"/>
        <v>5</v>
      </c>
      <c r="BC52" s="33">
        <f t="shared" si="42"/>
        <v>6</v>
      </c>
      <c r="BD52" s="33">
        <f t="shared" si="42"/>
        <v>7</v>
      </c>
      <c r="BE52" s="33">
        <f t="shared" si="42"/>
        <v>1</v>
      </c>
      <c r="BF52" s="33">
        <f t="shared" si="42"/>
        <v>2</v>
      </c>
      <c r="BG52" s="33">
        <f t="shared" si="42"/>
        <v>3</v>
      </c>
      <c r="BH52" s="33">
        <f t="shared" si="42"/>
        <v>4</v>
      </c>
      <c r="BI52" s="33">
        <f t="shared" si="42"/>
        <v>5</v>
      </c>
      <c r="BJ52" s="33">
        <f t="shared" si="42"/>
        <v>6</v>
      </c>
      <c r="BK52" s="33">
        <f t="shared" si="42"/>
        <v>7</v>
      </c>
      <c r="BL52" s="33">
        <f t="shared" si="42"/>
        <v>1</v>
      </c>
      <c r="BM52" s="33">
        <f t="shared" si="42"/>
        <v>2</v>
      </c>
      <c r="BN52" s="33">
        <f t="shared" si="42"/>
        <v>3</v>
      </c>
      <c r="BO52" s="33">
        <f t="shared" si="42"/>
        <v>4</v>
      </c>
      <c r="BP52" s="33">
        <f t="shared" si="42"/>
        <v>5</v>
      </c>
      <c r="BQ52" s="33">
        <f t="shared" si="42"/>
        <v>6</v>
      </c>
      <c r="BR52" s="33">
        <f t="shared" si="42"/>
        <v>7</v>
      </c>
      <c r="BS52" s="33">
        <f aca="true" t="shared" si="43" ref="BS52:ED52">IF(BS47="","",WEEKDAY(BS47))</f>
        <v>1</v>
      </c>
      <c r="BT52" s="33">
        <f t="shared" si="43"/>
        <v>2</v>
      </c>
      <c r="BU52" s="33">
        <f t="shared" si="43"/>
        <v>3</v>
      </c>
      <c r="BV52" s="33">
        <f t="shared" si="43"/>
        <v>4</v>
      </c>
      <c r="BW52" s="33">
        <f t="shared" si="43"/>
        <v>5</v>
      </c>
      <c r="BX52" s="33">
        <f t="shared" si="43"/>
        <v>6</v>
      </c>
      <c r="BY52" s="33">
        <f t="shared" si="43"/>
        <v>7</v>
      </c>
      <c r="BZ52" s="33">
        <f t="shared" si="43"/>
        <v>1</v>
      </c>
      <c r="CA52" s="33">
        <f t="shared" si="43"/>
        <v>2</v>
      </c>
      <c r="CB52" s="33">
        <f t="shared" si="43"/>
        <v>3</v>
      </c>
      <c r="CC52" s="33">
        <f t="shared" si="43"/>
        <v>4</v>
      </c>
      <c r="CD52" s="33">
        <f t="shared" si="43"/>
        <v>5</v>
      </c>
      <c r="CE52" s="33">
        <f t="shared" si="43"/>
        <v>6</v>
      </c>
      <c r="CF52" s="33">
        <f t="shared" si="43"/>
        <v>7</v>
      </c>
      <c r="CG52" s="33">
        <f t="shared" si="43"/>
        <v>1</v>
      </c>
      <c r="CH52" s="33">
        <f t="shared" si="43"/>
        <v>2</v>
      </c>
      <c r="CI52" s="33">
        <f t="shared" si="43"/>
        <v>3</v>
      </c>
      <c r="CJ52" s="33">
        <f t="shared" si="43"/>
        <v>4</v>
      </c>
      <c r="CK52" s="33">
        <f t="shared" si="43"/>
        <v>5</v>
      </c>
      <c r="CL52" s="33">
        <f t="shared" si="43"/>
        <v>6</v>
      </c>
      <c r="CM52" s="33">
        <f t="shared" si="43"/>
        <v>7</v>
      </c>
      <c r="CN52" s="33">
        <f t="shared" si="43"/>
        <v>1</v>
      </c>
      <c r="CO52" s="33">
        <f t="shared" si="43"/>
        <v>2</v>
      </c>
      <c r="CP52" s="33">
        <f t="shared" si="43"/>
        <v>3</v>
      </c>
      <c r="CQ52" s="33">
        <f t="shared" si="43"/>
        <v>4</v>
      </c>
      <c r="CR52" s="33">
        <f t="shared" si="43"/>
        <v>5</v>
      </c>
      <c r="CS52" s="33">
        <f t="shared" si="43"/>
        <v>6</v>
      </c>
      <c r="CT52" s="33">
        <f t="shared" si="43"/>
        <v>7</v>
      </c>
      <c r="CU52" s="33">
        <f t="shared" si="43"/>
        <v>1</v>
      </c>
      <c r="CV52" s="33">
        <f t="shared" si="43"/>
        <v>2</v>
      </c>
      <c r="CW52" s="33">
        <f t="shared" si="43"/>
        <v>3</v>
      </c>
      <c r="CX52" s="33">
        <f t="shared" si="43"/>
        <v>4</v>
      </c>
      <c r="CY52" s="33">
        <f t="shared" si="43"/>
        <v>5</v>
      </c>
      <c r="CZ52" s="33">
        <f t="shared" si="43"/>
        <v>6</v>
      </c>
      <c r="DA52" s="33">
        <f t="shared" si="43"/>
        <v>7</v>
      </c>
      <c r="DB52" s="33">
        <f t="shared" si="43"/>
        <v>1</v>
      </c>
      <c r="DC52" s="33">
        <f t="shared" si="43"/>
        <v>2</v>
      </c>
      <c r="DD52" s="33">
        <f t="shared" si="43"/>
        <v>3</v>
      </c>
      <c r="DE52" s="33">
        <f t="shared" si="43"/>
        <v>4</v>
      </c>
      <c r="DF52" s="33">
        <f t="shared" si="43"/>
        <v>5</v>
      </c>
      <c r="DG52" s="33">
        <f t="shared" si="43"/>
        <v>6</v>
      </c>
      <c r="DH52" s="33">
        <f t="shared" si="43"/>
        <v>7</v>
      </c>
      <c r="DI52" s="33">
        <f t="shared" si="43"/>
        <v>1</v>
      </c>
      <c r="DJ52" s="33">
        <f t="shared" si="43"/>
        <v>2</v>
      </c>
      <c r="DK52" s="33">
        <f t="shared" si="43"/>
        <v>3</v>
      </c>
      <c r="DL52" s="33">
        <f t="shared" si="43"/>
        <v>4</v>
      </c>
      <c r="DM52" s="33">
        <f t="shared" si="43"/>
        <v>5</v>
      </c>
      <c r="DN52" s="33">
        <f t="shared" si="43"/>
        <v>6</v>
      </c>
      <c r="DO52" s="33">
        <f t="shared" si="43"/>
        <v>7</v>
      </c>
      <c r="DP52" s="33">
        <f t="shared" si="43"/>
        <v>1</v>
      </c>
      <c r="DQ52" s="33">
        <f t="shared" si="43"/>
        <v>2</v>
      </c>
      <c r="DR52" s="33">
        <f t="shared" si="43"/>
        <v>3</v>
      </c>
      <c r="DS52" s="33">
        <f t="shared" si="43"/>
        <v>4</v>
      </c>
      <c r="DT52" s="33">
        <f t="shared" si="43"/>
        <v>5</v>
      </c>
      <c r="DU52" s="33">
        <f t="shared" si="43"/>
        <v>6</v>
      </c>
      <c r="DV52" s="33">
        <f t="shared" si="43"/>
        <v>7</v>
      </c>
      <c r="DW52" s="33">
        <f t="shared" si="43"/>
        <v>1</v>
      </c>
      <c r="DX52" s="33">
        <f t="shared" si="43"/>
        <v>2</v>
      </c>
      <c r="DY52" s="33">
        <f t="shared" si="43"/>
        <v>3</v>
      </c>
      <c r="DZ52" s="33">
        <f t="shared" si="43"/>
        <v>4</v>
      </c>
      <c r="EA52" s="33">
        <f t="shared" si="43"/>
        <v>5</v>
      </c>
      <c r="EB52" s="33">
        <f t="shared" si="43"/>
        <v>6</v>
      </c>
      <c r="EC52" s="33">
        <f t="shared" si="43"/>
        <v>7</v>
      </c>
      <c r="ED52" s="33">
        <f t="shared" si="43"/>
        <v>1</v>
      </c>
      <c r="EE52" s="33">
        <f aca="true" t="shared" si="44" ref="EE52:GG52">IF(EE47="","",WEEKDAY(EE47))</f>
        <v>2</v>
      </c>
      <c r="EF52" s="33">
        <f t="shared" si="44"/>
        <v>3</v>
      </c>
      <c r="EG52" s="33">
        <f t="shared" si="44"/>
        <v>4</v>
      </c>
      <c r="EH52" s="33">
        <f t="shared" si="44"/>
        <v>5</v>
      </c>
      <c r="EI52" s="33">
        <f t="shared" si="44"/>
        <v>6</v>
      </c>
      <c r="EJ52" s="33">
        <f t="shared" si="44"/>
        <v>7</v>
      </c>
      <c r="EK52" s="33">
        <f t="shared" si="44"/>
        <v>1</v>
      </c>
      <c r="EL52" s="33">
        <f t="shared" si="44"/>
        <v>2</v>
      </c>
      <c r="EM52" s="33">
        <f t="shared" si="44"/>
        <v>3</v>
      </c>
      <c r="EN52" s="33">
        <f t="shared" si="44"/>
        <v>4</v>
      </c>
      <c r="EO52" s="33">
        <f t="shared" si="44"/>
        <v>5</v>
      </c>
      <c r="EP52" s="33">
        <f t="shared" si="44"/>
        <v>6</v>
      </c>
      <c r="EQ52" s="33">
        <f t="shared" si="44"/>
        <v>7</v>
      </c>
      <c r="ER52" s="33">
        <f t="shared" si="44"/>
        <v>1</v>
      </c>
      <c r="ES52" s="33">
        <f t="shared" si="44"/>
        <v>2</v>
      </c>
      <c r="ET52" s="33">
        <f t="shared" si="44"/>
        <v>3</v>
      </c>
      <c r="EU52" s="33">
        <f t="shared" si="44"/>
        <v>4</v>
      </c>
      <c r="EV52" s="33">
        <f t="shared" si="44"/>
        <v>5</v>
      </c>
      <c r="EW52" s="33">
        <f t="shared" si="44"/>
        <v>6</v>
      </c>
      <c r="EX52" s="33">
        <f t="shared" si="44"/>
        <v>7</v>
      </c>
      <c r="EY52" s="33">
        <f t="shared" si="44"/>
        <v>1</v>
      </c>
      <c r="EZ52" s="33">
        <f t="shared" si="44"/>
        <v>2</v>
      </c>
      <c r="FA52" s="33">
        <f t="shared" si="44"/>
        <v>3</v>
      </c>
      <c r="FB52" s="33">
        <f t="shared" si="44"/>
        <v>4</v>
      </c>
      <c r="FC52" s="33">
        <f t="shared" si="44"/>
        <v>5</v>
      </c>
      <c r="FD52" s="33">
        <f t="shared" si="44"/>
        <v>6</v>
      </c>
      <c r="FE52" s="33">
        <f t="shared" si="44"/>
        <v>7</v>
      </c>
      <c r="FF52" s="33">
        <f t="shared" si="44"/>
        <v>1</v>
      </c>
      <c r="FG52" s="33">
        <f t="shared" si="44"/>
        <v>2</v>
      </c>
      <c r="FH52" s="33">
        <f t="shared" si="44"/>
        <v>3</v>
      </c>
      <c r="FI52" s="33">
        <f t="shared" si="44"/>
        <v>4</v>
      </c>
      <c r="FJ52" s="33">
        <f t="shared" si="44"/>
        <v>5</v>
      </c>
      <c r="FK52" s="33">
        <f t="shared" si="44"/>
        <v>6</v>
      </c>
      <c r="FL52" s="33">
        <f t="shared" si="44"/>
        <v>7</v>
      </c>
      <c r="FM52" s="33">
        <f t="shared" si="44"/>
        <v>1</v>
      </c>
      <c r="FN52" s="33">
        <f t="shared" si="44"/>
        <v>2</v>
      </c>
      <c r="FO52" s="33">
        <f t="shared" si="44"/>
        <v>3</v>
      </c>
      <c r="FP52" s="33">
        <f t="shared" si="44"/>
        <v>4</v>
      </c>
      <c r="FQ52" s="33">
        <f t="shared" si="44"/>
        <v>5</v>
      </c>
      <c r="FR52" s="33">
        <f t="shared" si="44"/>
        <v>6</v>
      </c>
      <c r="FS52" s="33">
        <f t="shared" si="44"/>
        <v>7</v>
      </c>
      <c r="FT52" s="33">
        <f t="shared" si="44"/>
        <v>1</v>
      </c>
      <c r="FU52" s="33">
        <f t="shared" si="44"/>
        <v>2</v>
      </c>
      <c r="FV52" s="33">
        <f t="shared" si="44"/>
        <v>3</v>
      </c>
      <c r="FW52" s="33">
        <f t="shared" si="44"/>
        <v>4</v>
      </c>
      <c r="FX52" s="33">
        <f t="shared" si="44"/>
        <v>5</v>
      </c>
      <c r="FY52" s="33">
        <f t="shared" si="44"/>
        <v>6</v>
      </c>
      <c r="FZ52" s="33">
        <f t="shared" si="44"/>
        <v>7</v>
      </c>
      <c r="GA52" s="33">
        <f t="shared" si="44"/>
        <v>1</v>
      </c>
      <c r="GB52" s="33">
        <f t="shared" si="44"/>
        <v>2</v>
      </c>
      <c r="GC52" s="33">
        <f t="shared" si="44"/>
        <v>3</v>
      </c>
      <c r="GD52" s="33">
        <f t="shared" si="44"/>
        <v>4</v>
      </c>
      <c r="GE52" s="33">
        <f t="shared" si="44"/>
        <v>5</v>
      </c>
      <c r="GF52" s="33">
        <f t="shared" si="44"/>
        <v>6</v>
      </c>
      <c r="GG52" s="33">
        <f t="shared" si="44"/>
        <v>7</v>
      </c>
      <c r="GH52" s="33">
        <f aca="true" t="shared" si="45" ref="GH52:HM52">WEEKDAY(GH47)</f>
        <v>1</v>
      </c>
      <c r="GI52" s="33">
        <f t="shared" si="45"/>
        <v>2</v>
      </c>
      <c r="GJ52" s="33">
        <f t="shared" si="45"/>
        <v>3</v>
      </c>
      <c r="GK52" s="33">
        <f t="shared" si="45"/>
        <v>4</v>
      </c>
      <c r="GL52" s="33">
        <f t="shared" si="45"/>
        <v>5</v>
      </c>
      <c r="GM52" s="33">
        <f t="shared" si="45"/>
        <v>6</v>
      </c>
      <c r="GN52" s="33">
        <f t="shared" si="45"/>
        <v>7</v>
      </c>
      <c r="GO52" s="33">
        <f t="shared" si="45"/>
        <v>1</v>
      </c>
      <c r="GP52" s="33">
        <f t="shared" si="45"/>
        <v>2</v>
      </c>
      <c r="GQ52" s="33">
        <f t="shared" si="45"/>
        <v>3</v>
      </c>
      <c r="GR52" s="33">
        <f t="shared" si="45"/>
        <v>4</v>
      </c>
      <c r="GS52" s="33">
        <f t="shared" si="45"/>
        <v>5</v>
      </c>
      <c r="GT52" s="33">
        <f t="shared" si="45"/>
        <v>6</v>
      </c>
      <c r="GU52" s="33">
        <f t="shared" si="45"/>
        <v>7</v>
      </c>
      <c r="GV52" s="33">
        <f t="shared" si="45"/>
        <v>1</v>
      </c>
      <c r="GW52" s="33">
        <f t="shared" si="45"/>
        <v>2</v>
      </c>
      <c r="GX52" s="33">
        <f t="shared" si="45"/>
        <v>3</v>
      </c>
      <c r="GY52" s="33">
        <f t="shared" si="45"/>
        <v>4</v>
      </c>
      <c r="GZ52" s="33">
        <f t="shared" si="45"/>
        <v>5</v>
      </c>
      <c r="HA52" s="33">
        <f t="shared" si="45"/>
        <v>6</v>
      </c>
      <c r="HB52" s="33">
        <f t="shared" si="45"/>
        <v>7</v>
      </c>
      <c r="HC52" s="33">
        <f t="shared" si="45"/>
        <v>1</v>
      </c>
      <c r="HD52" s="33">
        <f t="shared" si="45"/>
        <v>2</v>
      </c>
      <c r="HE52" s="33">
        <f t="shared" si="45"/>
        <v>3</v>
      </c>
      <c r="HF52" s="33">
        <f t="shared" si="45"/>
        <v>4</v>
      </c>
      <c r="HG52" s="33">
        <f t="shared" si="45"/>
        <v>5</v>
      </c>
      <c r="HH52" s="33">
        <f t="shared" si="45"/>
        <v>6</v>
      </c>
      <c r="HI52" s="33">
        <f t="shared" si="45"/>
        <v>7</v>
      </c>
      <c r="HJ52" s="33">
        <f t="shared" si="45"/>
        <v>1</v>
      </c>
      <c r="HK52" s="33">
        <f t="shared" si="45"/>
        <v>2</v>
      </c>
      <c r="HL52" s="33">
        <f t="shared" si="45"/>
        <v>3</v>
      </c>
      <c r="HM52" s="33">
        <f t="shared" si="45"/>
        <v>4</v>
      </c>
      <c r="HN52" s="33">
        <f aca="true" t="shared" si="46" ref="HN52:IV52">WEEKDAY(HN47)</f>
        <v>5</v>
      </c>
      <c r="HO52" s="33">
        <f t="shared" si="46"/>
        <v>6</v>
      </c>
      <c r="HP52" s="33">
        <f t="shared" si="46"/>
        <v>7</v>
      </c>
      <c r="HQ52" s="33">
        <f t="shared" si="46"/>
        <v>1</v>
      </c>
      <c r="HR52" s="33">
        <f t="shared" si="46"/>
        <v>2</v>
      </c>
      <c r="HS52" s="33">
        <f t="shared" si="46"/>
        <v>3</v>
      </c>
      <c r="HT52" s="33">
        <f t="shared" si="46"/>
        <v>4</v>
      </c>
      <c r="HU52" s="33">
        <f t="shared" si="46"/>
        <v>5</v>
      </c>
      <c r="HV52" s="33">
        <f t="shared" si="46"/>
        <v>6</v>
      </c>
      <c r="HW52" s="33">
        <f t="shared" si="46"/>
        <v>7</v>
      </c>
      <c r="HX52" s="33">
        <f t="shared" si="46"/>
        <v>1</v>
      </c>
      <c r="HY52" s="33">
        <f t="shared" si="46"/>
        <v>2</v>
      </c>
      <c r="HZ52" s="33">
        <f t="shared" si="46"/>
        <v>3</v>
      </c>
      <c r="IA52" s="33">
        <f t="shared" si="46"/>
        <v>4</v>
      </c>
      <c r="IB52" s="33">
        <f t="shared" si="46"/>
        <v>5</v>
      </c>
      <c r="IC52" s="33">
        <f t="shared" si="46"/>
        <v>6</v>
      </c>
      <c r="ID52" s="33">
        <f t="shared" si="46"/>
        <v>7</v>
      </c>
      <c r="IE52" s="33">
        <f t="shared" si="46"/>
        <v>1</v>
      </c>
      <c r="IF52" s="33">
        <f t="shared" si="46"/>
        <v>2</v>
      </c>
      <c r="IG52" s="33">
        <f t="shared" si="46"/>
        <v>3</v>
      </c>
      <c r="IH52" s="33">
        <f t="shared" si="46"/>
        <v>4</v>
      </c>
      <c r="II52" s="33">
        <f t="shared" si="46"/>
        <v>5</v>
      </c>
      <c r="IJ52" s="33">
        <f t="shared" si="46"/>
        <v>6</v>
      </c>
      <c r="IK52" s="33">
        <f t="shared" si="46"/>
        <v>7</v>
      </c>
      <c r="IL52" s="33">
        <f t="shared" si="46"/>
        <v>1</v>
      </c>
      <c r="IM52" s="33">
        <f t="shared" si="46"/>
        <v>2</v>
      </c>
      <c r="IN52" s="33">
        <f t="shared" si="46"/>
        <v>3</v>
      </c>
      <c r="IO52" s="33">
        <f t="shared" si="46"/>
        <v>4</v>
      </c>
      <c r="IP52" s="33">
        <f t="shared" si="46"/>
        <v>5</v>
      </c>
      <c r="IQ52" s="33">
        <f t="shared" si="46"/>
        <v>6</v>
      </c>
      <c r="IR52" s="33">
        <f t="shared" si="46"/>
        <v>7</v>
      </c>
      <c r="IS52" s="33">
        <f t="shared" si="46"/>
        <v>1</v>
      </c>
      <c r="IT52" s="33">
        <f t="shared" si="46"/>
        <v>2</v>
      </c>
      <c r="IU52" s="33">
        <f t="shared" si="46"/>
        <v>3</v>
      </c>
      <c r="IV52" s="33">
        <f t="shared" si="46"/>
        <v>4</v>
      </c>
    </row>
    <row r="53" spans="1:256" s="186" customFormat="1" ht="12.75" hidden="1">
      <c r="A53" s="117"/>
      <c r="B53" s="89"/>
      <c r="C53" s="90"/>
      <c r="D53" s="90"/>
      <c r="E53" s="81" t="s">
        <v>24</v>
      </c>
      <c r="F53" s="37">
        <f>COUNTIF(Feiertage!$H$3:$H$200,F47)</f>
        <v>0</v>
      </c>
      <c r="G53" s="37">
        <f>COUNTIF(Feiertage!$H$3:$H$200,G47)</f>
        <v>0</v>
      </c>
      <c r="H53" s="37">
        <f>COUNTIF(Feiertage!$H$3:$H$200,H47)</f>
        <v>0</v>
      </c>
      <c r="I53" s="37">
        <f>COUNTIF(Feiertage!$H$3:$H$200,I47)</f>
        <v>0</v>
      </c>
      <c r="J53" s="37">
        <f>COUNTIF(Feiertage!$H$3:$H$200,J47)</f>
        <v>0</v>
      </c>
      <c r="K53" s="37">
        <f>COUNTIF(Feiertage!$H$3:$H$200,K47)</f>
        <v>0</v>
      </c>
      <c r="L53" s="37">
        <f>COUNTIF(Feiertage!$H$3:$H$200,L47)</f>
        <v>0</v>
      </c>
      <c r="M53" s="37">
        <f>COUNTIF(Feiertage!$H$3:$H$200,M47)</f>
        <v>0</v>
      </c>
      <c r="N53" s="37">
        <f>COUNTIF(Feiertage!$H$3:$H$200,N47)</f>
        <v>0</v>
      </c>
      <c r="O53" s="37">
        <f>COUNTIF(Feiertage!$H$3:$H$200,O47)</f>
        <v>0</v>
      </c>
      <c r="P53" s="37">
        <f>COUNTIF(Feiertage!$H$3:$H$200,P47)</f>
        <v>0</v>
      </c>
      <c r="Q53" s="37">
        <f>COUNTIF(Feiertage!$H$3:$H$200,Q47)</f>
        <v>0</v>
      </c>
      <c r="R53" s="37">
        <f>COUNTIF(Feiertage!$H$3:$H$200,R47)</f>
        <v>0</v>
      </c>
      <c r="S53" s="37">
        <f>COUNTIF(Feiertage!$H$3:$H$200,S47)</f>
        <v>0</v>
      </c>
      <c r="T53" s="37">
        <f>COUNTIF(Feiertage!$H$3:$H$200,T47)</f>
        <v>0</v>
      </c>
      <c r="U53" s="37">
        <f>COUNTIF(Feiertage!$H$3:$H$200,U47)</f>
        <v>0</v>
      </c>
      <c r="V53" s="37">
        <f>COUNTIF(Feiertage!$H$3:$H$200,V47)</f>
        <v>0</v>
      </c>
      <c r="W53" s="37">
        <f>COUNTIF(Feiertage!$H$3:$H$200,W47)</f>
        <v>0</v>
      </c>
      <c r="X53" s="37">
        <f>COUNTIF(Feiertage!$H$3:$H$200,X47)</f>
        <v>0</v>
      </c>
      <c r="Y53" s="37">
        <f>COUNTIF(Feiertage!$H$3:$H$200,Y47)</f>
        <v>0</v>
      </c>
      <c r="Z53" s="37">
        <f>COUNTIF(Feiertage!$H$3:$H$200,Z47)</f>
        <v>0</v>
      </c>
      <c r="AA53" s="37">
        <f>COUNTIF(Feiertage!$H$3:$H$200,AA47)</f>
        <v>0</v>
      </c>
      <c r="AB53" s="37">
        <f>COUNTIF(Feiertage!$H$3:$H$200,AB47)</f>
        <v>0</v>
      </c>
      <c r="AC53" s="37">
        <f>COUNTIF(Feiertage!$H$3:$H$200,AC47)</f>
        <v>0</v>
      </c>
      <c r="AD53" s="37">
        <f>COUNTIF(Feiertage!$H$3:$H$200,AD47)</f>
        <v>0</v>
      </c>
      <c r="AE53" s="37">
        <f>COUNTIF(Feiertage!$H$3:$H$200,AE47)</f>
        <v>0</v>
      </c>
      <c r="AF53" s="37">
        <f>COUNTIF(Feiertage!$H$3:$H$200,AF47)</f>
        <v>0</v>
      </c>
      <c r="AG53" s="37">
        <f>COUNTIF(Feiertage!$H$3:$H$200,AG47)</f>
        <v>0</v>
      </c>
      <c r="AH53" s="37">
        <f>COUNTIF(Feiertage!$H$3:$H$200,AH47)</f>
        <v>0</v>
      </c>
      <c r="AI53" s="37">
        <f>COUNTIF(Feiertage!$H$3:$H$200,AI47)</f>
        <v>0</v>
      </c>
      <c r="AJ53" s="37">
        <f>COUNTIF(Feiertage!$H$3:$H$200,AJ47)</f>
        <v>0</v>
      </c>
      <c r="AK53" s="37">
        <f>COUNTIF(Feiertage!$H$3:$H$200,AK47)</f>
        <v>0</v>
      </c>
      <c r="AL53" s="37">
        <f>COUNTIF(Feiertage!$H$3:$H$200,AL47)</f>
        <v>0</v>
      </c>
      <c r="AM53" s="37">
        <f>COUNTIF(Feiertage!$H$3:$H$200,AM47)</f>
        <v>0</v>
      </c>
      <c r="AN53" s="37">
        <f>COUNTIF(Feiertage!$H$3:$H$200,AN47)</f>
        <v>0</v>
      </c>
      <c r="AO53" s="37">
        <f>COUNTIF(Feiertage!$H$3:$H$200,AO47)</f>
        <v>0</v>
      </c>
      <c r="AP53" s="37">
        <f>COUNTIF(Feiertage!$H$3:$H$200,AP47)</f>
        <v>0</v>
      </c>
      <c r="AQ53" s="37">
        <f>COUNTIF(Feiertage!$H$3:$H$200,AQ47)</f>
        <v>0</v>
      </c>
      <c r="AR53" s="37">
        <f>COUNTIF(Feiertage!$H$3:$H$200,AR47)</f>
        <v>0</v>
      </c>
      <c r="AS53" s="37">
        <f>COUNTIF(Feiertage!$H$3:$H$200,AS47)</f>
        <v>0</v>
      </c>
      <c r="AT53" s="37">
        <f>COUNTIF(Feiertage!$H$3:$H$200,AT47)</f>
        <v>0</v>
      </c>
      <c r="AU53" s="37">
        <f>COUNTIF(Feiertage!$H$3:$H$200,AU47)</f>
        <v>0</v>
      </c>
      <c r="AV53" s="37">
        <f>COUNTIF(Feiertage!$H$3:$H$200,AV47)</f>
        <v>0</v>
      </c>
      <c r="AW53" s="37">
        <f>COUNTIF(Feiertage!$H$3:$H$200,AW47)</f>
        <v>0</v>
      </c>
      <c r="AX53" s="37">
        <f>COUNTIF(Feiertage!$H$3:$H$200,AX47)</f>
        <v>0</v>
      </c>
      <c r="AY53" s="37">
        <f>COUNTIF(Feiertage!$H$3:$H$200,AY47)</f>
        <v>0</v>
      </c>
      <c r="AZ53" s="37">
        <f>COUNTIF(Feiertage!$H$3:$H$200,AZ47)</f>
        <v>0</v>
      </c>
      <c r="BA53" s="37">
        <f>COUNTIF(Feiertage!$H$3:$H$200,BA47)</f>
        <v>0</v>
      </c>
      <c r="BB53" s="37">
        <f>COUNTIF(Feiertage!$H$3:$H$200,BB47)</f>
        <v>0</v>
      </c>
      <c r="BC53" s="37">
        <f>COUNTIF(Feiertage!$H$3:$H$200,BC47)</f>
        <v>0</v>
      </c>
      <c r="BD53" s="37">
        <f>COUNTIF(Feiertage!$H$3:$H$200,BD47)</f>
        <v>0</v>
      </c>
      <c r="BE53" s="37">
        <f>COUNTIF(Feiertage!$H$3:$H$200,BE47)</f>
        <v>0</v>
      </c>
      <c r="BF53" s="37">
        <f>COUNTIF(Feiertage!$H$3:$H$200,BF47)</f>
        <v>0</v>
      </c>
      <c r="BG53" s="37">
        <f>COUNTIF(Feiertage!$H$3:$H$200,BG47)</f>
        <v>0</v>
      </c>
      <c r="BH53" s="37">
        <f>COUNTIF(Feiertage!$H$3:$H$200,BH47)</f>
        <v>0</v>
      </c>
      <c r="BI53" s="37">
        <f>COUNTIF(Feiertage!$H$3:$H$200,BI47)</f>
        <v>0</v>
      </c>
      <c r="BJ53" s="37">
        <f>COUNTIF(Feiertage!$H$3:$H$200,BJ47)</f>
        <v>0</v>
      </c>
      <c r="BK53" s="37">
        <f>COUNTIF(Feiertage!$H$3:$H$200,BK47)</f>
        <v>0</v>
      </c>
      <c r="BL53" s="37">
        <f>COUNTIF(Feiertage!$H$3:$H$200,BL47)</f>
        <v>0</v>
      </c>
      <c r="BM53" s="37">
        <f>COUNTIF(Feiertage!$H$3:$H$200,BM47)</f>
        <v>0</v>
      </c>
      <c r="BN53" s="37">
        <f>COUNTIF(Feiertage!$H$3:$H$200,BN47)</f>
        <v>0</v>
      </c>
      <c r="BO53" s="37">
        <f>COUNTIF(Feiertage!$H$3:$H$200,BO47)</f>
        <v>0</v>
      </c>
      <c r="BP53" s="37">
        <f>COUNTIF(Feiertage!$H$3:$H$200,BP47)</f>
        <v>0</v>
      </c>
      <c r="BQ53" s="37">
        <f>COUNTIF(Feiertage!$H$3:$H$200,BQ47)</f>
        <v>0</v>
      </c>
      <c r="BR53" s="37">
        <f>COUNTIF(Feiertage!$H$3:$H$200,BR47)</f>
        <v>0</v>
      </c>
      <c r="BS53" s="37">
        <f>COUNTIF(Feiertage!$H$3:$H$200,BS47)</f>
        <v>0</v>
      </c>
      <c r="BT53" s="37">
        <f>COUNTIF(Feiertage!$H$3:$H$200,BT47)</f>
        <v>0</v>
      </c>
      <c r="BU53" s="37">
        <f>COUNTIF(Feiertage!$H$3:$H$200,BU47)</f>
        <v>0</v>
      </c>
      <c r="BV53" s="37">
        <f>COUNTIF(Feiertage!$H$3:$H$200,BV47)</f>
        <v>0</v>
      </c>
      <c r="BW53" s="37">
        <f>COUNTIF(Feiertage!$H$3:$H$200,BW47)</f>
        <v>0</v>
      </c>
      <c r="BX53" s="37">
        <f>COUNTIF(Feiertage!$H$3:$H$200,BX47)</f>
        <v>0</v>
      </c>
      <c r="BY53" s="37">
        <f>COUNTIF(Feiertage!$H$3:$H$200,BY47)</f>
        <v>0</v>
      </c>
      <c r="BZ53" s="37">
        <f>COUNTIF(Feiertage!$H$3:$H$200,BZ47)</f>
        <v>0</v>
      </c>
      <c r="CA53" s="37">
        <f>COUNTIF(Feiertage!$H$3:$H$200,CA47)</f>
        <v>0</v>
      </c>
      <c r="CB53" s="37">
        <f>COUNTIF(Feiertage!$H$3:$H$200,CB47)</f>
        <v>0</v>
      </c>
      <c r="CC53" s="37">
        <f>COUNTIF(Feiertage!$H$3:$H$200,CC47)</f>
        <v>0</v>
      </c>
      <c r="CD53" s="37">
        <f>COUNTIF(Feiertage!$H$3:$H$200,CD47)</f>
        <v>0</v>
      </c>
      <c r="CE53" s="37">
        <f>COUNTIF(Feiertage!$H$3:$H$200,CE47)</f>
        <v>0</v>
      </c>
      <c r="CF53" s="37">
        <f>COUNTIF(Feiertage!$H$3:$H$200,CF47)</f>
        <v>0</v>
      </c>
      <c r="CG53" s="37">
        <f>COUNTIF(Feiertage!$H$3:$H$200,CG47)</f>
        <v>0</v>
      </c>
      <c r="CH53" s="37">
        <f>COUNTIF(Feiertage!$H$3:$H$200,CH47)</f>
        <v>0</v>
      </c>
      <c r="CI53" s="37">
        <f>COUNTIF(Feiertage!$H$3:$H$200,CI47)</f>
        <v>0</v>
      </c>
      <c r="CJ53" s="37">
        <f>COUNTIF(Feiertage!$H$3:$H$200,CJ47)</f>
        <v>0</v>
      </c>
      <c r="CK53" s="37">
        <f>COUNTIF(Feiertage!$H$3:$H$200,CK47)</f>
        <v>0</v>
      </c>
      <c r="CL53" s="37">
        <f>COUNTIF(Feiertage!$H$3:$H$200,CL47)</f>
        <v>0</v>
      </c>
      <c r="CM53" s="37">
        <f>COUNTIF(Feiertage!$H$3:$H$200,CM47)</f>
        <v>0</v>
      </c>
      <c r="CN53" s="37">
        <f>COUNTIF(Feiertage!$H$3:$H$200,CN47)</f>
        <v>0</v>
      </c>
      <c r="CO53" s="37">
        <f>COUNTIF(Feiertage!$H$3:$H$200,CO47)</f>
        <v>0</v>
      </c>
      <c r="CP53" s="37">
        <f>COUNTIF(Feiertage!$H$3:$H$200,CP47)</f>
        <v>0</v>
      </c>
      <c r="CQ53" s="37">
        <f>COUNTIF(Feiertage!$H$3:$H$200,CQ47)</f>
        <v>0</v>
      </c>
      <c r="CR53" s="37">
        <f>COUNTIF(Feiertage!$H$3:$H$200,CR47)</f>
        <v>0</v>
      </c>
      <c r="CS53" s="37">
        <f>COUNTIF(Feiertage!$H$3:$H$200,CS47)</f>
        <v>0</v>
      </c>
      <c r="CT53" s="37">
        <f>COUNTIF(Feiertage!$H$3:$H$200,CT47)</f>
        <v>0</v>
      </c>
      <c r="CU53" s="37">
        <f>COUNTIF(Feiertage!$H$3:$H$200,CU47)</f>
        <v>0</v>
      </c>
      <c r="CV53" s="37">
        <f>COUNTIF(Feiertage!$H$3:$H$200,CV47)</f>
        <v>1</v>
      </c>
      <c r="CW53" s="37">
        <f>COUNTIF(Feiertage!$H$3:$H$200,CW47)</f>
        <v>0</v>
      </c>
      <c r="CX53" s="37">
        <f>COUNTIF(Feiertage!$H$3:$H$200,CX47)</f>
        <v>0</v>
      </c>
      <c r="CY53" s="37">
        <f>COUNTIF(Feiertage!$H$3:$H$200,CY47)</f>
        <v>0</v>
      </c>
      <c r="CZ53" s="37">
        <f>COUNTIF(Feiertage!$H$3:$H$200,CZ47)</f>
        <v>0</v>
      </c>
      <c r="DA53" s="37">
        <f>COUNTIF(Feiertage!$H$3:$H$200,DA47)</f>
        <v>0</v>
      </c>
      <c r="DB53" s="37">
        <f>COUNTIF(Feiertage!$H$3:$H$200,DB47)</f>
        <v>0</v>
      </c>
      <c r="DC53" s="37">
        <f>COUNTIF(Feiertage!$H$3:$H$200,DC47)</f>
        <v>0</v>
      </c>
      <c r="DD53" s="37">
        <f>COUNTIF(Feiertage!$H$3:$H$200,DD47)</f>
        <v>0</v>
      </c>
      <c r="DE53" s="37">
        <f>COUNTIF(Feiertage!$H$3:$H$200,DE47)</f>
        <v>0</v>
      </c>
      <c r="DF53" s="37">
        <f>COUNTIF(Feiertage!$H$3:$H$200,DF47)</f>
        <v>0</v>
      </c>
      <c r="DG53" s="37">
        <f>COUNTIF(Feiertage!$H$3:$H$200,DG47)</f>
        <v>0</v>
      </c>
      <c r="DH53" s="37">
        <f>COUNTIF(Feiertage!$H$3:$H$200,DH47)</f>
        <v>0</v>
      </c>
      <c r="DI53" s="37">
        <f>COUNTIF(Feiertage!$H$3:$H$200,DI47)</f>
        <v>0</v>
      </c>
      <c r="DJ53" s="37">
        <f>COUNTIF(Feiertage!$H$3:$H$200,DJ47)</f>
        <v>0</v>
      </c>
      <c r="DK53" s="37">
        <f>COUNTIF(Feiertage!$H$3:$H$200,DK47)</f>
        <v>0</v>
      </c>
      <c r="DL53" s="37">
        <f>COUNTIF(Feiertage!$H$3:$H$200,DL47)</f>
        <v>0</v>
      </c>
      <c r="DM53" s="37">
        <f>COUNTIF(Feiertage!$H$3:$H$200,DM47)</f>
        <v>0</v>
      </c>
      <c r="DN53" s="37">
        <f>COUNTIF(Feiertage!$H$3:$H$200,DN47)</f>
        <v>0</v>
      </c>
      <c r="DO53" s="37">
        <f>COUNTIF(Feiertage!$H$3:$H$200,DO47)</f>
        <v>0</v>
      </c>
      <c r="DP53" s="37">
        <f>COUNTIF(Feiertage!$H$3:$H$200,DP47)</f>
        <v>0</v>
      </c>
      <c r="DQ53" s="37">
        <f>COUNTIF(Feiertage!$H$3:$H$200,DQ47)</f>
        <v>0</v>
      </c>
      <c r="DR53" s="37">
        <f>COUNTIF(Feiertage!$H$3:$H$200,DR47)</f>
        <v>0</v>
      </c>
      <c r="DS53" s="37">
        <f>COUNTIF(Feiertage!$H$3:$H$200,DS47)</f>
        <v>0</v>
      </c>
      <c r="DT53" s="37">
        <f>COUNTIF(Feiertage!$H$3:$H$200,DT47)</f>
        <v>0</v>
      </c>
      <c r="DU53" s="37">
        <f>COUNTIF(Feiertage!$H$3:$H$200,DU47)</f>
        <v>0</v>
      </c>
      <c r="DV53" s="37">
        <f>COUNTIF(Feiertage!$H$3:$H$200,DV47)</f>
        <v>0</v>
      </c>
      <c r="DW53" s="37">
        <f>COUNTIF(Feiertage!$H$3:$H$200,DW47)</f>
        <v>0</v>
      </c>
      <c r="DX53" s="37">
        <f>COUNTIF(Feiertage!$H$3:$H$200,DX47)</f>
        <v>1</v>
      </c>
      <c r="DY53" s="37">
        <f>COUNTIF(Feiertage!$H$3:$H$200,DY47)</f>
        <v>0</v>
      </c>
      <c r="DZ53" s="37">
        <f>COUNTIF(Feiertage!$H$3:$H$200,DZ47)</f>
        <v>0</v>
      </c>
      <c r="EA53" s="37">
        <f>COUNTIF(Feiertage!$H$3:$H$200,EA47)</f>
        <v>0</v>
      </c>
      <c r="EB53" s="37">
        <f>COUNTIF(Feiertage!$H$3:$H$200,EB47)</f>
        <v>0</v>
      </c>
      <c r="EC53" s="37">
        <f>COUNTIF(Feiertage!$H$3:$H$200,EC47)</f>
        <v>0</v>
      </c>
      <c r="ED53" s="37">
        <f>COUNTIF(Feiertage!$H$3:$H$200,ED47)</f>
        <v>0</v>
      </c>
      <c r="EE53" s="37">
        <f>COUNTIF(Feiertage!$H$3:$H$200,EE47)</f>
        <v>0</v>
      </c>
      <c r="EF53" s="37">
        <f>COUNTIF(Feiertage!$H$3:$H$200,EF47)</f>
        <v>0</v>
      </c>
      <c r="EG53" s="37">
        <f>COUNTIF(Feiertage!$H$3:$H$200,EG47)</f>
        <v>0</v>
      </c>
      <c r="EH53" s="37">
        <f>COUNTIF(Feiertage!$H$3:$H$200,EH47)</f>
        <v>0</v>
      </c>
      <c r="EI53" s="37">
        <f>COUNTIF(Feiertage!$H$3:$H$200,EI47)</f>
        <v>0</v>
      </c>
      <c r="EJ53" s="37">
        <f>COUNTIF(Feiertage!$H$3:$H$200,EJ47)</f>
        <v>0</v>
      </c>
      <c r="EK53" s="37">
        <f>COUNTIF(Feiertage!$H$3:$H$200,EK47)</f>
        <v>0</v>
      </c>
      <c r="EL53" s="37">
        <f>COUNTIF(Feiertage!$H$3:$H$200,EL47)</f>
        <v>0</v>
      </c>
      <c r="EM53" s="37">
        <f>COUNTIF(Feiertage!$H$3:$H$200,EM47)</f>
        <v>0</v>
      </c>
      <c r="EN53" s="37">
        <f>COUNTIF(Feiertage!$H$3:$H$200,EN47)</f>
        <v>0</v>
      </c>
      <c r="EO53" s="37">
        <f>COUNTIF(Feiertage!$H$3:$H$200,EO47)</f>
        <v>0</v>
      </c>
      <c r="EP53" s="37">
        <f>COUNTIF(Feiertage!$H$3:$H$200,EP47)</f>
        <v>0</v>
      </c>
      <c r="EQ53" s="37">
        <f>COUNTIF(Feiertage!$H$3:$H$200,EQ47)</f>
        <v>0</v>
      </c>
      <c r="ER53" s="37">
        <f>COUNTIF(Feiertage!$H$3:$H$200,ER47)</f>
        <v>0</v>
      </c>
      <c r="ES53" s="37">
        <f>COUNTIF(Feiertage!$H$3:$H$200,ES47)</f>
        <v>0</v>
      </c>
      <c r="ET53" s="37">
        <f>COUNTIF(Feiertage!$H$3:$H$200,ET47)</f>
        <v>0</v>
      </c>
      <c r="EU53" s="37">
        <f>COUNTIF(Feiertage!$H$3:$H$200,EU47)</f>
        <v>0</v>
      </c>
      <c r="EV53" s="37">
        <f>COUNTIF(Feiertage!$H$3:$H$200,EV47)</f>
        <v>0</v>
      </c>
      <c r="EW53" s="37">
        <f>COUNTIF(Feiertage!$H$3:$H$200,EW47)</f>
        <v>0</v>
      </c>
      <c r="EX53" s="37">
        <f>COUNTIF(Feiertage!$H$3:$H$200,EX47)</f>
        <v>0</v>
      </c>
      <c r="EY53" s="37">
        <f>COUNTIF(Feiertage!$H$3:$H$200,EY47)</f>
        <v>0</v>
      </c>
      <c r="EZ53" s="37">
        <f>COUNTIF(Feiertage!$H$3:$H$200,EZ47)</f>
        <v>0</v>
      </c>
      <c r="FA53" s="37">
        <f>COUNTIF(Feiertage!$H$3:$H$200,FA47)</f>
        <v>0</v>
      </c>
      <c r="FB53" s="37">
        <f>COUNTIF(Feiertage!$H$3:$H$200,FB47)</f>
        <v>0</v>
      </c>
      <c r="FC53" s="37">
        <f>COUNTIF(Feiertage!$H$3:$H$200,FC47)</f>
        <v>0</v>
      </c>
      <c r="FD53" s="37">
        <f>COUNTIF(Feiertage!$H$3:$H$200,FD47)</f>
        <v>0</v>
      </c>
      <c r="FE53" s="37">
        <f>COUNTIF(Feiertage!$H$3:$H$200,FE47)</f>
        <v>0</v>
      </c>
      <c r="FF53" s="37">
        <f>COUNTIF(Feiertage!$H$3:$H$200,FF47)</f>
        <v>0</v>
      </c>
      <c r="FG53" s="37">
        <f>COUNTIF(Feiertage!$H$3:$H$200,FG47)</f>
        <v>0</v>
      </c>
      <c r="FH53" s="37">
        <f>COUNTIF(Feiertage!$H$3:$H$200,FH47)</f>
        <v>0</v>
      </c>
      <c r="FI53" s="37">
        <f>COUNTIF(Feiertage!$H$3:$H$200,FI47)</f>
        <v>0</v>
      </c>
      <c r="FJ53" s="37">
        <f>COUNTIF(Feiertage!$H$3:$H$200,FJ47)</f>
        <v>0</v>
      </c>
      <c r="FK53" s="37">
        <f>COUNTIF(Feiertage!$H$3:$H$200,FK47)</f>
        <v>0</v>
      </c>
      <c r="FL53" s="37">
        <f>COUNTIF(Feiertage!$H$3:$H$200,FL47)</f>
        <v>0</v>
      </c>
      <c r="FM53" s="37">
        <f>COUNTIF(Feiertage!$H$3:$H$200,FM47)</f>
        <v>0</v>
      </c>
      <c r="FN53" s="37">
        <f>COUNTIF(Feiertage!$H$3:$H$200,FN47)</f>
        <v>0</v>
      </c>
      <c r="FO53" s="37">
        <f>COUNTIF(Feiertage!$H$3:$H$200,FO47)</f>
        <v>0</v>
      </c>
      <c r="FP53" s="37">
        <f>COUNTIF(Feiertage!$H$3:$H$200,FP47)</f>
        <v>0</v>
      </c>
      <c r="FQ53" s="37">
        <f>COUNTIF(Feiertage!$H$3:$H$200,FQ47)</f>
        <v>0</v>
      </c>
      <c r="FR53" s="37">
        <f>COUNTIF(Feiertage!$H$3:$H$200,FR47)</f>
        <v>0</v>
      </c>
      <c r="FS53" s="37">
        <f>COUNTIF(Feiertage!$H$3:$H$200,FS47)</f>
        <v>0</v>
      </c>
      <c r="FT53" s="37">
        <f>COUNTIF(Feiertage!$H$3:$H$200,FT47)</f>
        <v>0</v>
      </c>
      <c r="FU53" s="37">
        <f>COUNTIF(Feiertage!$H$3:$H$200,FU47)</f>
        <v>0</v>
      </c>
      <c r="FV53" s="37">
        <f>COUNTIF(Feiertage!$H$3:$H$200,FV47)</f>
        <v>0</v>
      </c>
      <c r="FW53" s="37">
        <f>COUNTIF(Feiertage!$H$3:$H$200,FW47)</f>
        <v>0</v>
      </c>
      <c r="FX53" s="37">
        <f>COUNTIF(Feiertage!$H$3:$H$200,FX47)</f>
        <v>0</v>
      </c>
      <c r="FY53" s="37">
        <f>COUNTIF(Feiertage!$H$3:$H$200,FY47)</f>
        <v>0</v>
      </c>
      <c r="FZ53" s="37">
        <f>COUNTIF(Feiertage!$H$3:$H$200,FZ47)</f>
        <v>0</v>
      </c>
      <c r="GA53" s="37">
        <f>COUNTIF(Feiertage!$H$3:$H$200,GA47)</f>
        <v>1</v>
      </c>
      <c r="GB53" s="37">
        <f>COUNTIF(Feiertage!$H$3:$H$200,GB47)</f>
        <v>1</v>
      </c>
      <c r="GC53" s="37">
        <f>COUNTIF(Feiertage!$H$3:$H$200,GC47)</f>
        <v>0</v>
      </c>
      <c r="GD53" s="37">
        <f>COUNTIF(Feiertage!$H$3:$H$200,GD47)</f>
        <v>0</v>
      </c>
      <c r="GE53" s="37">
        <f>COUNTIF(Feiertage!$H$3:$H$200,GE47)</f>
        <v>0</v>
      </c>
      <c r="GF53" s="37">
        <f>COUNTIF(Feiertage!$H$3:$H$200,GF47)</f>
        <v>0</v>
      </c>
      <c r="GG53" s="37">
        <f>COUNTIF(Feiertage!$H$3:$H$200,GG47)</f>
        <v>0</v>
      </c>
      <c r="GH53" s="37">
        <f>COUNTIF(Feiertage!$G$3:$G$20,GH47)</f>
        <v>0</v>
      </c>
      <c r="GI53" s="37">
        <f>COUNTIF(Feiertage!$G$3:$G$20,GI47)</f>
        <v>0</v>
      </c>
      <c r="GJ53" s="37">
        <f>COUNTIF(Feiertage!$G$3:$G$20,GJ47)</f>
        <v>0</v>
      </c>
      <c r="GK53" s="37">
        <f>COUNTIF(Feiertage!$G$3:$G$20,GK47)</f>
        <v>0</v>
      </c>
      <c r="GL53" s="37">
        <f>COUNTIF(Feiertage!$G$3:$G$20,GL47)</f>
        <v>0</v>
      </c>
      <c r="GM53" s="37">
        <f>COUNTIF(Feiertage!$G$3:$G$20,GM47)</f>
        <v>0</v>
      </c>
      <c r="GN53" s="37">
        <f>COUNTIF(Feiertage!$G$3:$G$20,GN47)</f>
        <v>0</v>
      </c>
      <c r="GO53" s="37">
        <f>COUNTIF(Feiertage!$G$3:$G$20,GO47)</f>
        <v>0</v>
      </c>
      <c r="GP53" s="37">
        <f>COUNTIF(Feiertage!$G$3:$G$20,GP47)</f>
        <v>0</v>
      </c>
      <c r="GQ53" s="37">
        <f>COUNTIF(Feiertage!$G$3:$G$20,GQ47)</f>
        <v>0</v>
      </c>
      <c r="GR53" s="37">
        <f>COUNTIF(Feiertage!$G$3:$G$20,GR47)</f>
        <v>0</v>
      </c>
      <c r="GS53" s="37">
        <f>COUNTIF(Feiertage!$G$3:$G$20,GS47)</f>
        <v>0</v>
      </c>
      <c r="GT53" s="37">
        <f>COUNTIF(Feiertage!$G$3:$G$20,GT47)</f>
        <v>0</v>
      </c>
      <c r="GU53" s="37">
        <f>COUNTIF(Feiertage!$G$3:$G$20,GU47)</f>
        <v>0</v>
      </c>
      <c r="GV53" s="37">
        <f>COUNTIF(Feiertage!$G$3:$G$20,GV47)</f>
        <v>0</v>
      </c>
      <c r="GW53" s="37">
        <f>COUNTIF(Feiertage!$G$3:$G$20,GW47)</f>
        <v>0</v>
      </c>
      <c r="GX53" s="37">
        <f>COUNTIF(Feiertage!$G$3:$G$20,GX47)</f>
        <v>0</v>
      </c>
      <c r="GY53" s="37">
        <f>COUNTIF(Feiertage!$G$3:$G$20,GY47)</f>
        <v>0</v>
      </c>
      <c r="GZ53" s="37">
        <f>COUNTIF(Feiertage!$G$3:$G$20,GZ47)</f>
        <v>0</v>
      </c>
      <c r="HA53" s="37">
        <f>COUNTIF(Feiertage!$G$3:$G$20,HA47)</f>
        <v>0</v>
      </c>
      <c r="HB53" s="37">
        <f>COUNTIF(Feiertage!$G$3:$G$20,HB47)</f>
        <v>0</v>
      </c>
      <c r="HC53" s="37">
        <f>COUNTIF(Feiertage!$G$3:$G$20,HC47)</f>
        <v>0</v>
      </c>
      <c r="HD53" s="37">
        <f>COUNTIF(Feiertage!$G$3:$G$20,HD47)</f>
        <v>0</v>
      </c>
      <c r="HE53" s="37">
        <f>COUNTIF(Feiertage!$G$3:$G$20,HE47)</f>
        <v>0</v>
      </c>
      <c r="HF53" s="37">
        <f>COUNTIF(Feiertage!$G$3:$G$20,HF47)</f>
        <v>0</v>
      </c>
      <c r="HG53" s="37">
        <f>COUNTIF(Feiertage!$G$3:$G$20,HG47)</f>
        <v>0</v>
      </c>
      <c r="HH53" s="37">
        <f>COUNTIF(Feiertage!$G$3:$G$20,HH47)</f>
        <v>0</v>
      </c>
      <c r="HI53" s="37">
        <f>COUNTIF(Feiertage!$G$3:$G$20,HI47)</f>
        <v>0</v>
      </c>
      <c r="HJ53" s="37">
        <f>COUNTIF(Feiertage!$G$3:$G$20,HJ47)</f>
        <v>0</v>
      </c>
      <c r="HK53" s="37">
        <f>COUNTIF(Feiertage!$G$3:$G$20,HK47)</f>
        <v>0</v>
      </c>
      <c r="HL53" s="37">
        <f>COUNTIF(Feiertage!$G$3:$G$20,HL47)</f>
        <v>0</v>
      </c>
      <c r="HM53" s="37">
        <f>COUNTIF(Feiertage!$G$3:$G$20,HM47)</f>
        <v>0</v>
      </c>
      <c r="HN53" s="37">
        <f>COUNTIF(Feiertage!$G$3:$G$20,HN47)</f>
        <v>0</v>
      </c>
      <c r="HO53" s="37">
        <f>COUNTIF(Feiertage!$G$3:$G$20,HO47)</f>
        <v>0</v>
      </c>
      <c r="HP53" s="37">
        <f>COUNTIF(Feiertage!$G$3:$G$20,HP47)</f>
        <v>0</v>
      </c>
      <c r="HQ53" s="37">
        <f>COUNTIF(Feiertage!$G$3:$G$20,HQ47)</f>
        <v>0</v>
      </c>
      <c r="HR53" s="37">
        <f>COUNTIF(Feiertage!$G$3:$G$20,HR47)</f>
        <v>0</v>
      </c>
      <c r="HS53" s="37">
        <f>COUNTIF(Feiertage!$G$3:$G$20,HS47)</f>
        <v>0</v>
      </c>
      <c r="HT53" s="37">
        <f>COUNTIF(Feiertage!$G$3:$G$20,HT47)</f>
        <v>0</v>
      </c>
      <c r="HU53" s="37">
        <f>COUNTIF(Feiertage!$G$3:$G$20,HU47)</f>
        <v>0</v>
      </c>
      <c r="HV53" s="37">
        <f>COUNTIF(Feiertage!$G$3:$G$20,HV47)</f>
        <v>0</v>
      </c>
      <c r="HW53" s="37">
        <f>COUNTIF(Feiertage!$G$3:$G$20,HW47)</f>
        <v>0</v>
      </c>
      <c r="HX53" s="37">
        <f>COUNTIF(Feiertage!$G$3:$G$20,HX47)</f>
        <v>0</v>
      </c>
      <c r="HY53" s="37">
        <f>COUNTIF(Feiertage!$G$3:$G$20,HY47)</f>
        <v>0</v>
      </c>
      <c r="HZ53" s="37">
        <f>COUNTIF(Feiertage!$G$3:$G$20,HZ47)</f>
        <v>0</v>
      </c>
      <c r="IA53" s="37">
        <f>COUNTIF(Feiertage!$G$3:$G$20,IA47)</f>
        <v>0</v>
      </c>
      <c r="IB53" s="37">
        <f>COUNTIF(Feiertage!$G$3:$G$20,IB47)</f>
        <v>0</v>
      </c>
      <c r="IC53" s="37">
        <f>COUNTIF(Feiertage!$G$3:$G$20,IC47)</f>
        <v>0</v>
      </c>
      <c r="ID53" s="37">
        <f>COUNTIF(Feiertage!$G$3:$G$20,ID47)</f>
        <v>0</v>
      </c>
      <c r="IE53" s="37">
        <f>COUNTIF(Feiertage!$G$3:$G$20,IE47)</f>
        <v>0</v>
      </c>
      <c r="IF53" s="37">
        <f>COUNTIF(Feiertage!$G$3:$G$20,IF47)</f>
        <v>0</v>
      </c>
      <c r="IG53" s="37">
        <f>COUNTIF(Feiertage!$G$3:$G$20,IG47)</f>
        <v>0</v>
      </c>
      <c r="IH53" s="37">
        <f>COUNTIF(Feiertage!$G$3:$G$20,IH47)</f>
        <v>0</v>
      </c>
      <c r="II53" s="37">
        <f>COUNTIF(Feiertage!$G$3:$G$20,II47)</f>
        <v>0</v>
      </c>
      <c r="IJ53" s="37">
        <f>COUNTIF(Feiertage!$G$3:$G$20,IJ47)</f>
        <v>0</v>
      </c>
      <c r="IK53" s="37">
        <f>COUNTIF(Feiertage!$G$3:$G$20,IK47)</f>
        <v>0</v>
      </c>
      <c r="IL53" s="37">
        <f>COUNTIF(Feiertage!$G$3:$G$20,IL47)</f>
        <v>0</v>
      </c>
      <c r="IM53" s="37">
        <f>COUNTIF(Feiertage!$G$3:$G$20,IM47)</f>
        <v>0</v>
      </c>
      <c r="IN53" s="37">
        <f>COUNTIF(Feiertage!$G$3:$G$20,IN47)</f>
        <v>0</v>
      </c>
      <c r="IO53" s="37">
        <f>COUNTIF(Feiertage!$G$3:$G$20,IO47)</f>
        <v>0</v>
      </c>
      <c r="IP53" s="37">
        <f>COUNTIF(Feiertage!$G$3:$G$20,IP47)</f>
        <v>0</v>
      </c>
      <c r="IQ53" s="37">
        <f>COUNTIF(Feiertage!$G$3:$G$20,IQ47)</f>
        <v>0</v>
      </c>
      <c r="IR53" s="37">
        <f>COUNTIF(Feiertage!$G$3:$G$20,IR47)</f>
        <v>0</v>
      </c>
      <c r="IS53" s="37">
        <f>COUNTIF(Feiertage!$G$3:$G$20,IS47)</f>
        <v>0</v>
      </c>
      <c r="IT53" s="37">
        <f>COUNTIF(Feiertage!$G$3:$G$20,IT47)</f>
        <v>0</v>
      </c>
      <c r="IU53" s="37">
        <f>COUNTIF(Feiertage!$G$3:$G$20,IU47)</f>
        <v>0</v>
      </c>
      <c r="IV53" s="37">
        <f>COUNTIF(Feiertage!$G$3:$G$20,IV47)</f>
        <v>0</v>
      </c>
    </row>
    <row r="54" spans="1:256" s="186" customFormat="1" ht="12.75" hidden="1">
      <c r="A54" s="117"/>
      <c r="B54" s="89"/>
      <c r="C54" s="90"/>
      <c r="D54" s="90"/>
      <c r="E54" s="82" t="s">
        <v>137</v>
      </c>
      <c r="F54" s="37">
        <f>COUNTIF(Ferien!$G$2:$R$77,F47)</f>
        <v>0</v>
      </c>
      <c r="G54" s="37">
        <f>COUNTIF(Ferien!$G$2:$R$77,G47)</f>
        <v>0</v>
      </c>
      <c r="H54" s="37">
        <f>COUNTIF(Ferien!$G$2:$R$77,H47)</f>
        <v>0</v>
      </c>
      <c r="I54" s="37">
        <f>COUNTIF(Ferien!$G$2:$R$77,I47)</f>
        <v>0</v>
      </c>
      <c r="J54" s="37">
        <f>COUNTIF(Ferien!$G$2:$R$77,J47)</f>
        <v>0</v>
      </c>
      <c r="K54" s="37">
        <f>COUNTIF(Ferien!$G$2:$R$77,K47)</f>
        <v>0</v>
      </c>
      <c r="L54" s="37">
        <f>COUNTIF(Ferien!$G$2:$R$77,L47)</f>
        <v>0</v>
      </c>
      <c r="M54" s="37">
        <f>COUNTIF(Ferien!$G$2:$R$77,M47)</f>
        <v>0</v>
      </c>
      <c r="N54" s="37">
        <f>COUNTIF(Ferien!$G$2:$R$77,N47)</f>
        <v>0</v>
      </c>
      <c r="O54" s="37">
        <f>COUNTIF(Ferien!$G$2:$R$77,O47)</f>
        <v>0</v>
      </c>
      <c r="P54" s="37">
        <f>COUNTIF(Ferien!$G$2:$R$77,P47)</f>
        <v>0</v>
      </c>
      <c r="Q54" s="37">
        <f>COUNTIF(Ferien!$G$2:$R$77,Q47)</f>
        <v>0</v>
      </c>
      <c r="R54" s="37">
        <f>COUNTIF(Ferien!$G$2:$R$77,R47)</f>
        <v>0</v>
      </c>
      <c r="S54" s="37">
        <f>COUNTIF(Ferien!$G$2:$R$77,S47)</f>
        <v>0</v>
      </c>
      <c r="T54" s="37">
        <f>COUNTIF(Ferien!$G$2:$R$77,T47)</f>
        <v>0</v>
      </c>
      <c r="U54" s="37">
        <f>COUNTIF(Ferien!$G$2:$R$77,U47)</f>
        <v>0</v>
      </c>
      <c r="V54" s="37">
        <f>COUNTIF(Ferien!$G$2:$R$77,V47)</f>
        <v>0</v>
      </c>
      <c r="W54" s="37">
        <f>COUNTIF(Ferien!$G$2:$R$77,W47)</f>
        <v>0</v>
      </c>
      <c r="X54" s="37">
        <f>COUNTIF(Ferien!$G$2:$R$77,X47)</f>
        <v>0</v>
      </c>
      <c r="Y54" s="37">
        <f>COUNTIF(Ferien!$G$2:$R$77,Y47)</f>
        <v>0</v>
      </c>
      <c r="Z54" s="37">
        <f>COUNTIF(Ferien!$G$2:$R$77,Z47)</f>
        <v>0</v>
      </c>
      <c r="AA54" s="37">
        <f>COUNTIF(Ferien!$G$2:$R$77,AA47)</f>
        <v>0</v>
      </c>
      <c r="AB54" s="37">
        <f>COUNTIF(Ferien!$G$2:$R$77,AB47)</f>
        <v>0</v>
      </c>
      <c r="AC54" s="37">
        <f>COUNTIF(Ferien!$G$2:$R$77,AC47)</f>
        <v>0</v>
      </c>
      <c r="AD54" s="37">
        <f>COUNTIF(Ferien!$G$2:$R$77,AD47)</f>
        <v>0</v>
      </c>
      <c r="AE54" s="37">
        <f>COUNTIF(Ferien!$G$2:$R$77,AE47)</f>
        <v>0</v>
      </c>
      <c r="AF54" s="37">
        <f>COUNTIF(Ferien!$G$2:$R$77,AF47)</f>
        <v>0</v>
      </c>
      <c r="AG54" s="37">
        <f>COUNTIF(Ferien!$G$2:$R$77,AG47)</f>
        <v>0</v>
      </c>
      <c r="AH54" s="37">
        <f>COUNTIF(Ferien!$G$2:$R$77,AH47)</f>
        <v>0</v>
      </c>
      <c r="AI54" s="37">
        <f>COUNTIF(Ferien!$G$2:$R$77,AI47)</f>
        <v>0</v>
      </c>
      <c r="AJ54" s="37">
        <f>COUNTIF(Ferien!$G$2:$R$77,AJ47)</f>
        <v>0</v>
      </c>
      <c r="AK54" s="37">
        <f>COUNTIF(Ferien!$G$2:$R$77,AK47)</f>
        <v>0</v>
      </c>
      <c r="AL54" s="37">
        <f>COUNTIF(Ferien!$G$2:$R$77,AL47)</f>
        <v>0</v>
      </c>
      <c r="AM54" s="37">
        <f>COUNTIF(Ferien!$G$2:$R$77,AM47)</f>
        <v>0</v>
      </c>
      <c r="AN54" s="37">
        <f>COUNTIF(Ferien!$G$2:$R$77,AN47)</f>
        <v>0</v>
      </c>
      <c r="AO54" s="37">
        <f>COUNTIF(Ferien!$G$2:$R$77,AO47)</f>
        <v>0</v>
      </c>
      <c r="AP54" s="37">
        <f>COUNTIF(Ferien!$G$2:$R$77,AP47)</f>
        <v>0</v>
      </c>
      <c r="AQ54" s="37">
        <f>COUNTIF(Ferien!$G$2:$R$77,AQ47)</f>
        <v>0</v>
      </c>
      <c r="AR54" s="37">
        <f>COUNTIF(Ferien!$G$2:$R$77,AR47)</f>
        <v>0</v>
      </c>
      <c r="AS54" s="37">
        <f>COUNTIF(Ferien!$G$2:$R$77,AS47)</f>
        <v>0</v>
      </c>
      <c r="AT54" s="37">
        <f>COUNTIF(Ferien!$G$2:$R$77,AT47)</f>
        <v>0</v>
      </c>
      <c r="AU54" s="37">
        <f>COUNTIF(Ferien!$G$2:$R$77,AU47)</f>
        <v>0</v>
      </c>
      <c r="AV54" s="37">
        <f>COUNTIF(Ferien!$G$2:$R$77,AV47)</f>
        <v>0</v>
      </c>
      <c r="AW54" s="37">
        <f>COUNTIF(Ferien!$G$2:$R$77,AW47)</f>
        <v>0</v>
      </c>
      <c r="AX54" s="37">
        <f>COUNTIF(Ferien!$G$2:$R$77,AX47)</f>
        <v>0</v>
      </c>
      <c r="AY54" s="37">
        <f>COUNTIF(Ferien!$G$2:$R$77,AY47)</f>
        <v>0</v>
      </c>
      <c r="AZ54" s="37">
        <f>COUNTIF(Ferien!$G$2:$R$77,AZ47)</f>
        <v>0</v>
      </c>
      <c r="BA54" s="37">
        <f>COUNTIF(Ferien!$G$2:$R$77,BA47)</f>
        <v>0</v>
      </c>
      <c r="BB54" s="37">
        <f>COUNTIF(Ferien!$G$2:$R$77,BB47)</f>
        <v>0</v>
      </c>
      <c r="BC54" s="37">
        <f>COUNTIF(Ferien!$G$2:$R$77,BC47)</f>
        <v>0</v>
      </c>
      <c r="BD54" s="37">
        <f>COUNTIF(Ferien!$G$2:$R$77,BD47)</f>
        <v>0</v>
      </c>
      <c r="BE54" s="37">
        <f>COUNTIF(Ferien!$G$2:$R$77,BE47)</f>
        <v>0</v>
      </c>
      <c r="BF54" s="37">
        <f>COUNTIF(Ferien!$G$2:$R$77,BF47)</f>
        <v>0</v>
      </c>
      <c r="BG54" s="37">
        <f>COUNTIF(Ferien!$G$2:$R$77,BG47)</f>
        <v>0</v>
      </c>
      <c r="BH54" s="37">
        <f>COUNTIF(Ferien!$G$2:$R$77,BH47)</f>
        <v>0</v>
      </c>
      <c r="BI54" s="37">
        <f>COUNTIF(Ferien!$G$2:$R$77,BI47)</f>
        <v>0</v>
      </c>
      <c r="BJ54" s="37">
        <f>COUNTIF(Ferien!$G$2:$R$77,BJ47)</f>
        <v>0</v>
      </c>
      <c r="BK54" s="37">
        <f>COUNTIF(Ferien!$G$2:$R$77,BK47)</f>
        <v>0</v>
      </c>
      <c r="BL54" s="37">
        <f>COUNTIF(Ferien!$G$2:$R$77,BL47)</f>
        <v>0</v>
      </c>
      <c r="BM54" s="37">
        <f>COUNTIF(Ferien!$G$2:$R$77,BM47)</f>
        <v>0</v>
      </c>
      <c r="BN54" s="37">
        <f>COUNTIF(Ferien!$G$2:$R$77,BN47)</f>
        <v>0</v>
      </c>
      <c r="BO54" s="37">
        <f>COUNTIF(Ferien!$G$2:$R$77,BO47)</f>
        <v>0</v>
      </c>
      <c r="BP54" s="37">
        <f>COUNTIF(Ferien!$G$2:$R$77,BP47)</f>
        <v>0</v>
      </c>
      <c r="BQ54" s="37">
        <f>COUNTIF(Ferien!$G$2:$R$77,BQ47)</f>
        <v>0</v>
      </c>
      <c r="BR54" s="37">
        <f>COUNTIF(Ferien!$G$2:$R$77,BR47)</f>
        <v>0</v>
      </c>
      <c r="BS54" s="37">
        <f>COUNTIF(Ferien!$G$2:$R$77,BS47)</f>
        <v>0</v>
      </c>
      <c r="BT54" s="37">
        <f>COUNTIF(Ferien!$G$2:$R$77,BT47)</f>
        <v>0</v>
      </c>
      <c r="BU54" s="37">
        <f>COUNTIF(Ferien!$G$2:$R$77,BU47)</f>
        <v>0</v>
      </c>
      <c r="BV54" s="37">
        <f>COUNTIF(Ferien!$G$2:$R$77,BV47)</f>
        <v>0</v>
      </c>
      <c r="BW54" s="37">
        <f>COUNTIF(Ferien!$G$2:$R$77,BW47)</f>
        <v>0</v>
      </c>
      <c r="BX54" s="37">
        <f>COUNTIF(Ferien!$G$2:$R$77,BX47)</f>
        <v>0</v>
      </c>
      <c r="BY54" s="37">
        <f>COUNTIF(Ferien!$G$2:$R$77,BY47)</f>
        <v>0</v>
      </c>
      <c r="BZ54" s="37">
        <f>COUNTIF(Ferien!$G$2:$R$77,BZ47)</f>
        <v>0</v>
      </c>
      <c r="CA54" s="37">
        <f>COUNTIF(Ferien!$G$2:$R$77,CA47)</f>
        <v>0</v>
      </c>
      <c r="CB54" s="37">
        <f>COUNTIF(Ferien!$G$2:$R$77,CB47)</f>
        <v>0</v>
      </c>
      <c r="CC54" s="37">
        <f>COUNTIF(Ferien!$G$2:$R$77,CC47)</f>
        <v>0</v>
      </c>
      <c r="CD54" s="37">
        <f>COUNTIF(Ferien!$G$2:$R$77,CD47)</f>
        <v>0</v>
      </c>
      <c r="CE54" s="37">
        <f>COUNTIF(Ferien!$G$2:$R$77,CE47)</f>
        <v>0</v>
      </c>
      <c r="CF54" s="37">
        <f>COUNTIF(Ferien!$G$2:$R$77,CF47)</f>
        <v>0</v>
      </c>
      <c r="CG54" s="37">
        <f>COUNTIF(Ferien!$G$2:$R$77,CG47)</f>
        <v>0</v>
      </c>
      <c r="CH54" s="37">
        <f>COUNTIF(Ferien!$G$2:$R$77,CH47)</f>
        <v>0</v>
      </c>
      <c r="CI54" s="37">
        <f>COUNTIF(Ferien!$G$2:$R$77,CI47)</f>
        <v>0</v>
      </c>
      <c r="CJ54" s="37">
        <f>COUNTIF(Ferien!$G$2:$R$77,CJ47)</f>
        <v>0</v>
      </c>
      <c r="CK54" s="37">
        <f>COUNTIF(Ferien!$G$2:$R$77,CK47)</f>
        <v>0</v>
      </c>
      <c r="CL54" s="37">
        <f>COUNTIF(Ferien!$G$2:$R$77,CL47)</f>
        <v>0</v>
      </c>
      <c r="CM54" s="37">
        <f>COUNTIF(Ferien!$G$2:$R$77,CM47)</f>
        <v>0</v>
      </c>
      <c r="CN54" s="37">
        <f>COUNTIF(Ferien!$G$2:$R$77,CN47)</f>
        <v>0</v>
      </c>
      <c r="CO54" s="37">
        <f>COUNTIF(Ferien!$G$2:$R$77,CO47)</f>
        <v>0</v>
      </c>
      <c r="CP54" s="37">
        <f>COUNTIF(Ferien!$G$2:$R$77,CP47)</f>
        <v>0</v>
      </c>
      <c r="CQ54" s="37">
        <f>COUNTIF(Ferien!$G$2:$R$77,CQ47)</f>
        <v>0</v>
      </c>
      <c r="CR54" s="37">
        <f>COUNTIF(Ferien!$G$2:$R$77,CR47)</f>
        <v>0</v>
      </c>
      <c r="CS54" s="37">
        <f>COUNTIF(Ferien!$G$2:$R$77,CS47)</f>
        <v>0</v>
      </c>
      <c r="CT54" s="37">
        <f>COUNTIF(Ferien!$G$2:$R$77,CT47)</f>
        <v>0</v>
      </c>
      <c r="CU54" s="37">
        <f>COUNTIF(Ferien!$G$2:$R$77,CU47)</f>
        <v>0</v>
      </c>
      <c r="CV54" s="37">
        <f>COUNTIF(Ferien!$G$2:$R$77,CV47)</f>
        <v>0</v>
      </c>
      <c r="CW54" s="37">
        <f>COUNTIF(Ferien!$G$2:$R$77,CW47)</f>
        <v>0</v>
      </c>
      <c r="CX54" s="37">
        <f>COUNTIF(Ferien!$G$2:$R$77,CX47)</f>
        <v>0</v>
      </c>
      <c r="CY54" s="37">
        <f>COUNTIF(Ferien!$G$2:$R$77,CY47)</f>
        <v>0</v>
      </c>
      <c r="CZ54" s="37">
        <f>COUNTIF(Ferien!$G$2:$R$77,CZ47)</f>
        <v>0</v>
      </c>
      <c r="DA54" s="37">
        <f>COUNTIF(Ferien!$G$2:$R$77,DA47)</f>
        <v>0</v>
      </c>
      <c r="DB54" s="37">
        <f>COUNTIF(Ferien!$G$2:$R$77,DB47)</f>
        <v>0</v>
      </c>
      <c r="DC54" s="37">
        <f>COUNTIF(Ferien!$G$2:$R$77,DC47)</f>
        <v>0</v>
      </c>
      <c r="DD54" s="37">
        <f>COUNTIF(Ferien!$G$2:$R$77,DD47)</f>
        <v>0</v>
      </c>
      <c r="DE54" s="37">
        <f>COUNTIF(Ferien!$G$2:$R$77,DE47)</f>
        <v>0</v>
      </c>
      <c r="DF54" s="37">
        <f>COUNTIF(Ferien!$G$2:$R$77,DF47)</f>
        <v>0</v>
      </c>
      <c r="DG54" s="37">
        <f>COUNTIF(Ferien!$G$2:$R$77,DG47)</f>
        <v>0</v>
      </c>
      <c r="DH54" s="37">
        <f>COUNTIF(Ferien!$G$2:$R$77,DH47)</f>
        <v>0</v>
      </c>
      <c r="DI54" s="37">
        <f>COUNTIF(Ferien!$G$2:$R$77,DI47)</f>
        <v>0</v>
      </c>
      <c r="DJ54" s="37">
        <f>COUNTIF(Ferien!$G$2:$R$77,DJ47)</f>
        <v>0</v>
      </c>
      <c r="DK54" s="37">
        <f>COUNTIF(Ferien!$G$2:$R$77,DK47)</f>
        <v>0</v>
      </c>
      <c r="DL54" s="37">
        <f>COUNTIF(Ferien!$G$2:$R$77,DL47)</f>
        <v>0</v>
      </c>
      <c r="DM54" s="37">
        <f>COUNTIF(Ferien!$G$2:$R$77,DM47)</f>
        <v>0</v>
      </c>
      <c r="DN54" s="37">
        <f>COUNTIF(Ferien!$G$2:$R$77,DN47)</f>
        <v>0</v>
      </c>
      <c r="DO54" s="37">
        <f>COUNTIF(Ferien!$G$2:$R$77,DO47)</f>
        <v>0</v>
      </c>
      <c r="DP54" s="37">
        <f>COUNTIF(Ferien!$G$2:$R$77,DP47)</f>
        <v>0</v>
      </c>
      <c r="DQ54" s="37">
        <f>COUNTIF(Ferien!$G$2:$R$77,DQ47)</f>
        <v>0</v>
      </c>
      <c r="DR54" s="37">
        <f>COUNTIF(Ferien!$G$2:$R$77,DR47)</f>
        <v>0</v>
      </c>
      <c r="DS54" s="37">
        <f>COUNTIF(Ferien!$G$2:$R$77,DS47)</f>
        <v>0</v>
      </c>
      <c r="DT54" s="37">
        <f>COUNTIF(Ferien!$G$2:$R$77,DT47)</f>
        <v>0</v>
      </c>
      <c r="DU54" s="37">
        <f>COUNTIF(Ferien!$G$2:$R$77,DU47)</f>
        <v>0</v>
      </c>
      <c r="DV54" s="37">
        <f>COUNTIF(Ferien!$G$2:$R$77,DV47)</f>
        <v>0</v>
      </c>
      <c r="DW54" s="37">
        <f>COUNTIF(Ferien!$G$2:$R$77,DW47)</f>
        <v>0</v>
      </c>
      <c r="DX54" s="37">
        <f>COUNTIF(Ferien!$G$2:$R$77,DX47)</f>
        <v>0</v>
      </c>
      <c r="DY54" s="37">
        <f>COUNTIF(Ferien!$G$2:$R$77,DY47)</f>
        <v>0</v>
      </c>
      <c r="DZ54" s="37">
        <f>COUNTIF(Ferien!$G$2:$R$77,DZ47)</f>
        <v>0</v>
      </c>
      <c r="EA54" s="37">
        <f>COUNTIF(Ferien!$G$2:$R$77,EA47)</f>
        <v>0</v>
      </c>
      <c r="EB54" s="37">
        <f>COUNTIF(Ferien!$G$2:$R$77,EB47)</f>
        <v>0</v>
      </c>
      <c r="EC54" s="37">
        <f>COUNTIF(Ferien!$G$2:$R$77,EC47)</f>
        <v>0</v>
      </c>
      <c r="ED54" s="37">
        <f>COUNTIF(Ferien!$G$2:$R$77,ED47)</f>
        <v>0</v>
      </c>
      <c r="EE54" s="37">
        <f>COUNTIF(Ferien!$G$2:$R$77,EE47)</f>
        <v>0</v>
      </c>
      <c r="EF54" s="37">
        <f>COUNTIF(Ferien!$G$2:$R$77,EF47)</f>
        <v>0</v>
      </c>
      <c r="EG54" s="37">
        <f>COUNTIF(Ferien!$G$2:$R$77,EG47)</f>
        <v>0</v>
      </c>
      <c r="EH54" s="37">
        <f>COUNTIF(Ferien!$G$2:$R$77,EH47)</f>
        <v>0</v>
      </c>
      <c r="EI54" s="37">
        <f>COUNTIF(Ferien!$G$2:$R$77,EI47)</f>
        <v>0</v>
      </c>
      <c r="EJ54" s="37">
        <f>COUNTIF(Ferien!$G$2:$R$77,EJ47)</f>
        <v>0</v>
      </c>
      <c r="EK54" s="37">
        <f>COUNTIF(Ferien!$G$2:$R$77,EK47)</f>
        <v>0</v>
      </c>
      <c r="EL54" s="37">
        <f>COUNTIF(Ferien!$G$2:$R$77,EL47)</f>
        <v>0</v>
      </c>
      <c r="EM54" s="37">
        <f>COUNTIF(Ferien!$G$2:$R$77,EM47)</f>
        <v>0</v>
      </c>
      <c r="EN54" s="37">
        <f>COUNTIF(Ferien!$G$2:$R$77,EN47)</f>
        <v>0</v>
      </c>
      <c r="EO54" s="37">
        <f>COUNTIF(Ferien!$G$2:$R$77,EO47)</f>
        <v>0</v>
      </c>
      <c r="EP54" s="37">
        <f>COUNTIF(Ferien!$G$2:$R$77,EP47)</f>
        <v>0</v>
      </c>
      <c r="EQ54" s="37">
        <f>COUNTIF(Ferien!$G$2:$R$77,EQ47)</f>
        <v>0</v>
      </c>
      <c r="ER54" s="37">
        <f>COUNTIF(Ferien!$G$2:$R$77,ER47)</f>
        <v>0</v>
      </c>
      <c r="ES54" s="37">
        <f>COUNTIF(Ferien!$G$2:$R$77,ES47)</f>
        <v>0</v>
      </c>
      <c r="ET54" s="37">
        <f>COUNTIF(Ferien!$G$2:$R$77,ET47)</f>
        <v>0</v>
      </c>
      <c r="EU54" s="37">
        <f>COUNTIF(Ferien!$G$2:$R$77,EU47)</f>
        <v>0</v>
      </c>
      <c r="EV54" s="37">
        <f>COUNTIF(Ferien!$G$2:$R$77,EV47)</f>
        <v>0</v>
      </c>
      <c r="EW54" s="37">
        <f>COUNTIF(Ferien!$G$2:$R$77,EW47)</f>
        <v>0</v>
      </c>
      <c r="EX54" s="37">
        <f>COUNTIF(Ferien!$G$2:$R$77,EX47)</f>
        <v>0</v>
      </c>
      <c r="EY54" s="37">
        <f>COUNTIF(Ferien!$G$2:$R$77,EY47)</f>
        <v>0</v>
      </c>
      <c r="EZ54" s="37">
        <f>COUNTIF(Ferien!$G$2:$R$77,EZ47)</f>
        <v>0</v>
      </c>
      <c r="FA54" s="37">
        <f>COUNTIF(Ferien!$G$2:$R$77,FA47)</f>
        <v>0</v>
      </c>
      <c r="FB54" s="37">
        <f>COUNTIF(Ferien!$G$2:$R$77,FB47)</f>
        <v>0</v>
      </c>
      <c r="FC54" s="37">
        <f>COUNTIF(Ferien!$G$2:$R$77,FC47)</f>
        <v>0</v>
      </c>
      <c r="FD54" s="37">
        <f>COUNTIF(Ferien!$G$2:$R$77,FD47)</f>
        <v>0</v>
      </c>
      <c r="FE54" s="37">
        <f>COUNTIF(Ferien!$G$2:$R$77,FE47)</f>
        <v>0</v>
      </c>
      <c r="FF54" s="37">
        <f>COUNTIF(Ferien!$G$2:$R$77,FF47)</f>
        <v>0</v>
      </c>
      <c r="FG54" s="37">
        <f>COUNTIF(Ferien!$G$2:$R$77,FG47)</f>
        <v>0</v>
      </c>
      <c r="FH54" s="37">
        <f>COUNTIF(Ferien!$G$2:$R$77,FH47)</f>
        <v>0</v>
      </c>
      <c r="FI54" s="37">
        <f>COUNTIF(Ferien!$G$2:$R$77,FI47)</f>
        <v>0</v>
      </c>
      <c r="FJ54" s="37">
        <f>COUNTIF(Ferien!$G$2:$R$77,FJ47)</f>
        <v>0</v>
      </c>
      <c r="FK54" s="37">
        <f>COUNTIF(Ferien!$G$2:$R$77,FK47)</f>
        <v>0</v>
      </c>
      <c r="FL54" s="37">
        <f>COUNTIF(Ferien!$G$2:$R$77,FL47)</f>
        <v>0</v>
      </c>
      <c r="FM54" s="37">
        <f>COUNTIF(Ferien!$G$2:$R$77,FM47)</f>
        <v>0</v>
      </c>
      <c r="FN54" s="37">
        <f>COUNTIF(Ferien!$G$2:$R$77,FN47)</f>
        <v>0</v>
      </c>
      <c r="FO54" s="37">
        <f>COUNTIF(Ferien!$G$2:$R$77,FO47)</f>
        <v>0</v>
      </c>
      <c r="FP54" s="37">
        <f>COUNTIF(Ferien!$G$2:$R$77,FP47)</f>
        <v>0</v>
      </c>
      <c r="FQ54" s="37">
        <f>COUNTIF(Ferien!$G$2:$R$77,FQ47)</f>
        <v>0</v>
      </c>
      <c r="FR54" s="37">
        <f>COUNTIF(Ferien!$G$2:$R$77,FR47)</f>
        <v>0</v>
      </c>
      <c r="FS54" s="37">
        <f>COUNTIF(Ferien!$G$2:$R$77,FS47)</f>
        <v>0</v>
      </c>
      <c r="FT54" s="37">
        <f>COUNTIF(Ferien!$G$2:$R$77,FT47)</f>
        <v>0</v>
      </c>
      <c r="FU54" s="37">
        <f>COUNTIF(Ferien!$G$2:$R$77,FU47)</f>
        <v>0</v>
      </c>
      <c r="FV54" s="37">
        <f>COUNTIF(Ferien!$G$2:$R$77,FV47)</f>
        <v>0</v>
      </c>
      <c r="FW54" s="37">
        <f>COUNTIF(Ferien!$G$2:$R$77,FW47)</f>
        <v>0</v>
      </c>
      <c r="FX54" s="37">
        <f>COUNTIF(Ferien!$G$2:$R$77,FX47)</f>
        <v>0</v>
      </c>
      <c r="FY54" s="37">
        <f>COUNTIF(Ferien!$G$2:$R$77,FY47)</f>
        <v>0</v>
      </c>
      <c r="FZ54" s="37">
        <f>COUNTIF(Ferien!$G$2:$R$77,FZ47)</f>
        <v>0</v>
      </c>
      <c r="GA54" s="37">
        <f>COUNTIF(Ferien!$G$2:$R$77,GA47)</f>
        <v>0</v>
      </c>
      <c r="GB54" s="37">
        <f>COUNTIF(Ferien!$G$2:$R$77,GB47)</f>
        <v>0</v>
      </c>
      <c r="GC54" s="37">
        <f>COUNTIF(Ferien!$G$2:$R$77,GC47)</f>
        <v>0</v>
      </c>
      <c r="GD54" s="37">
        <f>COUNTIF(Ferien!$G$2:$R$77,GD47)</f>
        <v>0</v>
      </c>
      <c r="GE54" s="37">
        <f>COUNTIF(Ferien!$G$2:$R$77,GE47)</f>
        <v>0</v>
      </c>
      <c r="GF54" s="37">
        <f>COUNTIF(Ferien!$G$2:$R$77,GF47)</f>
        <v>0</v>
      </c>
      <c r="GG54" s="37">
        <f>COUNTIF(Ferien!$G$2:$R$77,GG47)</f>
        <v>0</v>
      </c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  <c r="IU54" s="37"/>
      <c r="IV54" s="37"/>
    </row>
    <row r="55" spans="1:256" s="186" customFormat="1" ht="12.75" hidden="1">
      <c r="A55" s="117"/>
      <c r="B55" s="89"/>
      <c r="C55" s="90"/>
      <c r="D55" s="90"/>
      <c r="E55" s="82" t="s">
        <v>122</v>
      </c>
      <c r="F55" s="35">
        <f>WEEKDAY(F47,2)</f>
        <v>5</v>
      </c>
      <c r="G55" s="35">
        <f aca="true" t="shared" si="47" ref="G55:BR55">WEEKDAY(G47,2)</f>
        <v>6</v>
      </c>
      <c r="H55" s="35">
        <f t="shared" si="47"/>
        <v>7</v>
      </c>
      <c r="I55" s="35">
        <f t="shared" si="47"/>
        <v>1</v>
      </c>
      <c r="J55" s="35">
        <f t="shared" si="47"/>
        <v>2</v>
      </c>
      <c r="K55" s="35">
        <f t="shared" si="47"/>
        <v>3</v>
      </c>
      <c r="L55" s="35">
        <f t="shared" si="47"/>
        <v>4</v>
      </c>
      <c r="M55" s="35">
        <f t="shared" si="47"/>
        <v>5</v>
      </c>
      <c r="N55" s="35">
        <f t="shared" si="47"/>
        <v>6</v>
      </c>
      <c r="O55" s="35">
        <f t="shared" si="47"/>
        <v>7</v>
      </c>
      <c r="P55" s="35">
        <f t="shared" si="47"/>
        <v>1</v>
      </c>
      <c r="Q55" s="35">
        <f t="shared" si="47"/>
        <v>2</v>
      </c>
      <c r="R55" s="35">
        <f t="shared" si="47"/>
        <v>3</v>
      </c>
      <c r="S55" s="35">
        <f t="shared" si="47"/>
        <v>4</v>
      </c>
      <c r="T55" s="35">
        <f t="shared" si="47"/>
        <v>5</v>
      </c>
      <c r="U55" s="35">
        <f t="shared" si="47"/>
        <v>6</v>
      </c>
      <c r="V55" s="35">
        <f t="shared" si="47"/>
        <v>7</v>
      </c>
      <c r="W55" s="35">
        <f t="shared" si="47"/>
        <v>1</v>
      </c>
      <c r="X55" s="35">
        <f t="shared" si="47"/>
        <v>2</v>
      </c>
      <c r="Y55" s="35">
        <f t="shared" si="47"/>
        <v>3</v>
      </c>
      <c r="Z55" s="35">
        <f t="shared" si="47"/>
        <v>4</v>
      </c>
      <c r="AA55" s="35">
        <f t="shared" si="47"/>
        <v>5</v>
      </c>
      <c r="AB55" s="35">
        <f t="shared" si="47"/>
        <v>6</v>
      </c>
      <c r="AC55" s="35">
        <f t="shared" si="47"/>
        <v>7</v>
      </c>
      <c r="AD55" s="35">
        <f t="shared" si="47"/>
        <v>1</v>
      </c>
      <c r="AE55" s="35">
        <f t="shared" si="47"/>
        <v>2</v>
      </c>
      <c r="AF55" s="35">
        <f t="shared" si="47"/>
        <v>3</v>
      </c>
      <c r="AG55" s="35">
        <f t="shared" si="47"/>
        <v>4</v>
      </c>
      <c r="AH55" s="35">
        <f t="shared" si="47"/>
        <v>5</v>
      </c>
      <c r="AI55" s="35">
        <f t="shared" si="47"/>
        <v>6</v>
      </c>
      <c r="AJ55" s="35">
        <f t="shared" si="47"/>
        <v>7</v>
      </c>
      <c r="AK55" s="35">
        <f t="shared" si="47"/>
        <v>1</v>
      </c>
      <c r="AL55" s="35">
        <f t="shared" si="47"/>
        <v>2</v>
      </c>
      <c r="AM55" s="35">
        <f t="shared" si="47"/>
        <v>3</v>
      </c>
      <c r="AN55" s="35">
        <f t="shared" si="47"/>
        <v>4</v>
      </c>
      <c r="AO55" s="35">
        <f t="shared" si="47"/>
        <v>5</v>
      </c>
      <c r="AP55" s="35">
        <f t="shared" si="47"/>
        <v>6</v>
      </c>
      <c r="AQ55" s="35">
        <f t="shared" si="47"/>
        <v>7</v>
      </c>
      <c r="AR55" s="35">
        <f t="shared" si="47"/>
        <v>1</v>
      </c>
      <c r="AS55" s="35">
        <f t="shared" si="47"/>
        <v>2</v>
      </c>
      <c r="AT55" s="35">
        <f t="shared" si="47"/>
        <v>3</v>
      </c>
      <c r="AU55" s="35">
        <f t="shared" si="47"/>
        <v>4</v>
      </c>
      <c r="AV55" s="35">
        <f t="shared" si="47"/>
        <v>5</v>
      </c>
      <c r="AW55" s="35">
        <f t="shared" si="47"/>
        <v>6</v>
      </c>
      <c r="AX55" s="35">
        <f t="shared" si="47"/>
        <v>7</v>
      </c>
      <c r="AY55" s="35">
        <f t="shared" si="47"/>
        <v>1</v>
      </c>
      <c r="AZ55" s="35">
        <f t="shared" si="47"/>
        <v>2</v>
      </c>
      <c r="BA55" s="35">
        <f t="shared" si="47"/>
        <v>3</v>
      </c>
      <c r="BB55" s="35">
        <f t="shared" si="47"/>
        <v>4</v>
      </c>
      <c r="BC55" s="35">
        <f t="shared" si="47"/>
        <v>5</v>
      </c>
      <c r="BD55" s="35">
        <f t="shared" si="47"/>
        <v>6</v>
      </c>
      <c r="BE55" s="35">
        <f t="shared" si="47"/>
        <v>7</v>
      </c>
      <c r="BF55" s="35">
        <f t="shared" si="47"/>
        <v>1</v>
      </c>
      <c r="BG55" s="35">
        <f t="shared" si="47"/>
        <v>2</v>
      </c>
      <c r="BH55" s="35">
        <f t="shared" si="47"/>
        <v>3</v>
      </c>
      <c r="BI55" s="35">
        <f t="shared" si="47"/>
        <v>4</v>
      </c>
      <c r="BJ55" s="35">
        <f t="shared" si="47"/>
        <v>5</v>
      </c>
      <c r="BK55" s="35">
        <f t="shared" si="47"/>
        <v>6</v>
      </c>
      <c r="BL55" s="35">
        <f t="shared" si="47"/>
        <v>7</v>
      </c>
      <c r="BM55" s="35">
        <f t="shared" si="47"/>
        <v>1</v>
      </c>
      <c r="BN55" s="35">
        <f t="shared" si="47"/>
        <v>2</v>
      </c>
      <c r="BO55" s="35">
        <f t="shared" si="47"/>
        <v>3</v>
      </c>
      <c r="BP55" s="35">
        <f t="shared" si="47"/>
        <v>4</v>
      </c>
      <c r="BQ55" s="35">
        <f t="shared" si="47"/>
        <v>5</v>
      </c>
      <c r="BR55" s="35">
        <f t="shared" si="47"/>
        <v>6</v>
      </c>
      <c r="BS55" s="35">
        <f aca="true" t="shared" si="48" ref="BS55:ED55">WEEKDAY(BS47,2)</f>
        <v>7</v>
      </c>
      <c r="BT55" s="35">
        <f t="shared" si="48"/>
        <v>1</v>
      </c>
      <c r="BU55" s="35">
        <f t="shared" si="48"/>
        <v>2</v>
      </c>
      <c r="BV55" s="35">
        <f t="shared" si="48"/>
        <v>3</v>
      </c>
      <c r="BW55" s="35">
        <f t="shared" si="48"/>
        <v>4</v>
      </c>
      <c r="BX55" s="35">
        <f t="shared" si="48"/>
        <v>5</v>
      </c>
      <c r="BY55" s="35">
        <f t="shared" si="48"/>
        <v>6</v>
      </c>
      <c r="BZ55" s="35">
        <f t="shared" si="48"/>
        <v>7</v>
      </c>
      <c r="CA55" s="35">
        <f t="shared" si="48"/>
        <v>1</v>
      </c>
      <c r="CB55" s="35">
        <f t="shared" si="48"/>
        <v>2</v>
      </c>
      <c r="CC55" s="35">
        <f t="shared" si="48"/>
        <v>3</v>
      </c>
      <c r="CD55" s="35">
        <f t="shared" si="48"/>
        <v>4</v>
      </c>
      <c r="CE55" s="35">
        <f t="shared" si="48"/>
        <v>5</v>
      </c>
      <c r="CF55" s="35">
        <f t="shared" si="48"/>
        <v>6</v>
      </c>
      <c r="CG55" s="35">
        <f t="shared" si="48"/>
        <v>7</v>
      </c>
      <c r="CH55" s="35">
        <f t="shared" si="48"/>
        <v>1</v>
      </c>
      <c r="CI55" s="35">
        <f t="shared" si="48"/>
        <v>2</v>
      </c>
      <c r="CJ55" s="35">
        <f t="shared" si="48"/>
        <v>3</v>
      </c>
      <c r="CK55" s="35">
        <f t="shared" si="48"/>
        <v>4</v>
      </c>
      <c r="CL55" s="35">
        <f t="shared" si="48"/>
        <v>5</v>
      </c>
      <c r="CM55" s="35">
        <f t="shared" si="48"/>
        <v>6</v>
      </c>
      <c r="CN55" s="35">
        <f t="shared" si="48"/>
        <v>7</v>
      </c>
      <c r="CO55" s="35">
        <f t="shared" si="48"/>
        <v>1</v>
      </c>
      <c r="CP55" s="35">
        <f t="shared" si="48"/>
        <v>2</v>
      </c>
      <c r="CQ55" s="35">
        <f t="shared" si="48"/>
        <v>3</v>
      </c>
      <c r="CR55" s="35">
        <f t="shared" si="48"/>
        <v>4</v>
      </c>
      <c r="CS55" s="35">
        <f t="shared" si="48"/>
        <v>5</v>
      </c>
      <c r="CT55" s="35">
        <f t="shared" si="48"/>
        <v>6</v>
      </c>
      <c r="CU55" s="35">
        <f t="shared" si="48"/>
        <v>7</v>
      </c>
      <c r="CV55" s="35">
        <f t="shared" si="48"/>
        <v>1</v>
      </c>
      <c r="CW55" s="35">
        <f t="shared" si="48"/>
        <v>2</v>
      </c>
      <c r="CX55" s="35">
        <f t="shared" si="48"/>
        <v>3</v>
      </c>
      <c r="CY55" s="35">
        <f t="shared" si="48"/>
        <v>4</v>
      </c>
      <c r="CZ55" s="35">
        <f t="shared" si="48"/>
        <v>5</v>
      </c>
      <c r="DA55" s="35">
        <f t="shared" si="48"/>
        <v>6</v>
      </c>
      <c r="DB55" s="35">
        <f t="shared" si="48"/>
        <v>7</v>
      </c>
      <c r="DC55" s="35">
        <f t="shared" si="48"/>
        <v>1</v>
      </c>
      <c r="DD55" s="35">
        <f t="shared" si="48"/>
        <v>2</v>
      </c>
      <c r="DE55" s="35">
        <f t="shared" si="48"/>
        <v>3</v>
      </c>
      <c r="DF55" s="35">
        <f t="shared" si="48"/>
        <v>4</v>
      </c>
      <c r="DG55" s="35">
        <f t="shared" si="48"/>
        <v>5</v>
      </c>
      <c r="DH55" s="35">
        <f t="shared" si="48"/>
        <v>6</v>
      </c>
      <c r="DI55" s="35">
        <f t="shared" si="48"/>
        <v>7</v>
      </c>
      <c r="DJ55" s="35">
        <f t="shared" si="48"/>
        <v>1</v>
      </c>
      <c r="DK55" s="35">
        <f t="shared" si="48"/>
        <v>2</v>
      </c>
      <c r="DL55" s="35">
        <f t="shared" si="48"/>
        <v>3</v>
      </c>
      <c r="DM55" s="35">
        <f t="shared" si="48"/>
        <v>4</v>
      </c>
      <c r="DN55" s="35">
        <f t="shared" si="48"/>
        <v>5</v>
      </c>
      <c r="DO55" s="35">
        <f t="shared" si="48"/>
        <v>6</v>
      </c>
      <c r="DP55" s="35">
        <f t="shared" si="48"/>
        <v>7</v>
      </c>
      <c r="DQ55" s="35">
        <f t="shared" si="48"/>
        <v>1</v>
      </c>
      <c r="DR55" s="35">
        <f t="shared" si="48"/>
        <v>2</v>
      </c>
      <c r="DS55" s="35">
        <f t="shared" si="48"/>
        <v>3</v>
      </c>
      <c r="DT55" s="35">
        <f t="shared" si="48"/>
        <v>4</v>
      </c>
      <c r="DU55" s="35">
        <f t="shared" si="48"/>
        <v>5</v>
      </c>
      <c r="DV55" s="35">
        <f t="shared" si="48"/>
        <v>6</v>
      </c>
      <c r="DW55" s="35">
        <f t="shared" si="48"/>
        <v>7</v>
      </c>
      <c r="DX55" s="35">
        <f t="shared" si="48"/>
        <v>1</v>
      </c>
      <c r="DY55" s="35">
        <f t="shared" si="48"/>
        <v>2</v>
      </c>
      <c r="DZ55" s="35">
        <f t="shared" si="48"/>
        <v>3</v>
      </c>
      <c r="EA55" s="35">
        <f t="shared" si="48"/>
        <v>4</v>
      </c>
      <c r="EB55" s="35">
        <f t="shared" si="48"/>
        <v>5</v>
      </c>
      <c r="EC55" s="35">
        <f t="shared" si="48"/>
        <v>6</v>
      </c>
      <c r="ED55" s="35">
        <f t="shared" si="48"/>
        <v>7</v>
      </c>
      <c r="EE55" s="35">
        <f aca="true" t="shared" si="49" ref="EE55:GP55">WEEKDAY(EE47,2)</f>
        <v>1</v>
      </c>
      <c r="EF55" s="35">
        <f t="shared" si="49"/>
        <v>2</v>
      </c>
      <c r="EG55" s="35">
        <f t="shared" si="49"/>
        <v>3</v>
      </c>
      <c r="EH55" s="35">
        <f t="shared" si="49"/>
        <v>4</v>
      </c>
      <c r="EI55" s="35">
        <f t="shared" si="49"/>
        <v>5</v>
      </c>
      <c r="EJ55" s="35">
        <f t="shared" si="49"/>
        <v>6</v>
      </c>
      <c r="EK55" s="35">
        <f t="shared" si="49"/>
        <v>7</v>
      </c>
      <c r="EL55" s="35">
        <f t="shared" si="49"/>
        <v>1</v>
      </c>
      <c r="EM55" s="35">
        <f t="shared" si="49"/>
        <v>2</v>
      </c>
      <c r="EN55" s="35">
        <f t="shared" si="49"/>
        <v>3</v>
      </c>
      <c r="EO55" s="35">
        <f t="shared" si="49"/>
        <v>4</v>
      </c>
      <c r="EP55" s="35">
        <f t="shared" si="49"/>
        <v>5</v>
      </c>
      <c r="EQ55" s="35">
        <f t="shared" si="49"/>
        <v>6</v>
      </c>
      <c r="ER55" s="35">
        <f t="shared" si="49"/>
        <v>7</v>
      </c>
      <c r="ES55" s="35">
        <f t="shared" si="49"/>
        <v>1</v>
      </c>
      <c r="ET55" s="35">
        <f t="shared" si="49"/>
        <v>2</v>
      </c>
      <c r="EU55" s="35">
        <f t="shared" si="49"/>
        <v>3</v>
      </c>
      <c r="EV55" s="35">
        <f t="shared" si="49"/>
        <v>4</v>
      </c>
      <c r="EW55" s="35">
        <f t="shared" si="49"/>
        <v>5</v>
      </c>
      <c r="EX55" s="35">
        <f t="shared" si="49"/>
        <v>6</v>
      </c>
      <c r="EY55" s="35">
        <f t="shared" si="49"/>
        <v>7</v>
      </c>
      <c r="EZ55" s="35">
        <f t="shared" si="49"/>
        <v>1</v>
      </c>
      <c r="FA55" s="35">
        <f t="shared" si="49"/>
        <v>2</v>
      </c>
      <c r="FB55" s="35">
        <f t="shared" si="49"/>
        <v>3</v>
      </c>
      <c r="FC55" s="35">
        <f t="shared" si="49"/>
        <v>4</v>
      </c>
      <c r="FD55" s="35">
        <f t="shared" si="49"/>
        <v>5</v>
      </c>
      <c r="FE55" s="35">
        <f t="shared" si="49"/>
        <v>6</v>
      </c>
      <c r="FF55" s="35">
        <f t="shared" si="49"/>
        <v>7</v>
      </c>
      <c r="FG55" s="35">
        <f t="shared" si="49"/>
        <v>1</v>
      </c>
      <c r="FH55" s="35">
        <f t="shared" si="49"/>
        <v>2</v>
      </c>
      <c r="FI55" s="35">
        <f t="shared" si="49"/>
        <v>3</v>
      </c>
      <c r="FJ55" s="35">
        <f t="shared" si="49"/>
        <v>4</v>
      </c>
      <c r="FK55" s="35">
        <f t="shared" si="49"/>
        <v>5</v>
      </c>
      <c r="FL55" s="35">
        <f t="shared" si="49"/>
        <v>6</v>
      </c>
      <c r="FM55" s="35">
        <f t="shared" si="49"/>
        <v>7</v>
      </c>
      <c r="FN55" s="35">
        <f t="shared" si="49"/>
        <v>1</v>
      </c>
      <c r="FO55" s="35">
        <f t="shared" si="49"/>
        <v>2</v>
      </c>
      <c r="FP55" s="35">
        <f t="shared" si="49"/>
        <v>3</v>
      </c>
      <c r="FQ55" s="35">
        <f t="shared" si="49"/>
        <v>4</v>
      </c>
      <c r="FR55" s="35">
        <f t="shared" si="49"/>
        <v>5</v>
      </c>
      <c r="FS55" s="35">
        <f t="shared" si="49"/>
        <v>6</v>
      </c>
      <c r="FT55" s="35">
        <f t="shared" si="49"/>
        <v>7</v>
      </c>
      <c r="FU55" s="35">
        <f t="shared" si="49"/>
        <v>1</v>
      </c>
      <c r="FV55" s="35">
        <f t="shared" si="49"/>
        <v>2</v>
      </c>
      <c r="FW55" s="35">
        <f t="shared" si="49"/>
        <v>3</v>
      </c>
      <c r="FX55" s="35">
        <f t="shared" si="49"/>
        <v>4</v>
      </c>
      <c r="FY55" s="35">
        <f t="shared" si="49"/>
        <v>5</v>
      </c>
      <c r="FZ55" s="35">
        <f t="shared" si="49"/>
        <v>6</v>
      </c>
      <c r="GA55" s="35">
        <f t="shared" si="49"/>
        <v>7</v>
      </c>
      <c r="GB55" s="35">
        <f t="shared" si="49"/>
        <v>1</v>
      </c>
      <c r="GC55" s="35">
        <f t="shared" si="49"/>
        <v>2</v>
      </c>
      <c r="GD55" s="35">
        <f t="shared" si="49"/>
        <v>3</v>
      </c>
      <c r="GE55" s="35">
        <f t="shared" si="49"/>
        <v>4</v>
      </c>
      <c r="GF55" s="35">
        <f t="shared" si="49"/>
        <v>5</v>
      </c>
      <c r="GG55" s="35">
        <f t="shared" si="49"/>
        <v>6</v>
      </c>
      <c r="GH55" s="35">
        <f t="shared" si="49"/>
        <v>7</v>
      </c>
      <c r="GI55" s="35">
        <f t="shared" si="49"/>
        <v>1</v>
      </c>
      <c r="GJ55" s="35">
        <f t="shared" si="49"/>
        <v>2</v>
      </c>
      <c r="GK55" s="35">
        <f t="shared" si="49"/>
        <v>3</v>
      </c>
      <c r="GL55" s="35">
        <f t="shared" si="49"/>
        <v>4</v>
      </c>
      <c r="GM55" s="35">
        <f t="shared" si="49"/>
        <v>5</v>
      </c>
      <c r="GN55" s="35">
        <f t="shared" si="49"/>
        <v>6</v>
      </c>
      <c r="GO55" s="35">
        <f t="shared" si="49"/>
        <v>7</v>
      </c>
      <c r="GP55" s="35">
        <f t="shared" si="49"/>
        <v>1</v>
      </c>
      <c r="GQ55" s="35">
        <f aca="true" t="shared" si="50" ref="GQ55:IV55">WEEKDAY(GQ47,2)</f>
        <v>2</v>
      </c>
      <c r="GR55" s="35">
        <f t="shared" si="50"/>
        <v>3</v>
      </c>
      <c r="GS55" s="35">
        <f t="shared" si="50"/>
        <v>4</v>
      </c>
      <c r="GT55" s="35">
        <f t="shared" si="50"/>
        <v>5</v>
      </c>
      <c r="GU55" s="35">
        <f t="shared" si="50"/>
        <v>6</v>
      </c>
      <c r="GV55" s="35">
        <f t="shared" si="50"/>
        <v>7</v>
      </c>
      <c r="GW55" s="35">
        <f t="shared" si="50"/>
        <v>1</v>
      </c>
      <c r="GX55" s="35">
        <f t="shared" si="50"/>
        <v>2</v>
      </c>
      <c r="GY55" s="35">
        <f t="shared" si="50"/>
        <v>3</v>
      </c>
      <c r="GZ55" s="35">
        <f t="shared" si="50"/>
        <v>4</v>
      </c>
      <c r="HA55" s="35">
        <f t="shared" si="50"/>
        <v>5</v>
      </c>
      <c r="HB55" s="35">
        <f t="shared" si="50"/>
        <v>6</v>
      </c>
      <c r="HC55" s="35">
        <f t="shared" si="50"/>
        <v>7</v>
      </c>
      <c r="HD55" s="35">
        <f t="shared" si="50"/>
        <v>1</v>
      </c>
      <c r="HE55" s="35">
        <f t="shared" si="50"/>
        <v>2</v>
      </c>
      <c r="HF55" s="35">
        <f t="shared" si="50"/>
        <v>3</v>
      </c>
      <c r="HG55" s="35">
        <f t="shared" si="50"/>
        <v>4</v>
      </c>
      <c r="HH55" s="35">
        <f t="shared" si="50"/>
        <v>5</v>
      </c>
      <c r="HI55" s="35">
        <f t="shared" si="50"/>
        <v>6</v>
      </c>
      <c r="HJ55" s="35">
        <f t="shared" si="50"/>
        <v>7</v>
      </c>
      <c r="HK55" s="35">
        <f t="shared" si="50"/>
        <v>1</v>
      </c>
      <c r="HL55" s="35">
        <f t="shared" si="50"/>
        <v>2</v>
      </c>
      <c r="HM55" s="35">
        <f t="shared" si="50"/>
        <v>3</v>
      </c>
      <c r="HN55" s="35">
        <f t="shared" si="50"/>
        <v>4</v>
      </c>
      <c r="HO55" s="35">
        <f t="shared" si="50"/>
        <v>5</v>
      </c>
      <c r="HP55" s="35">
        <f t="shared" si="50"/>
        <v>6</v>
      </c>
      <c r="HQ55" s="35">
        <f t="shared" si="50"/>
        <v>7</v>
      </c>
      <c r="HR55" s="35">
        <f t="shared" si="50"/>
        <v>1</v>
      </c>
      <c r="HS55" s="35">
        <f t="shared" si="50"/>
        <v>2</v>
      </c>
      <c r="HT55" s="35">
        <f t="shared" si="50"/>
        <v>3</v>
      </c>
      <c r="HU55" s="35">
        <f t="shared" si="50"/>
        <v>4</v>
      </c>
      <c r="HV55" s="35">
        <f t="shared" si="50"/>
        <v>5</v>
      </c>
      <c r="HW55" s="35">
        <f t="shared" si="50"/>
        <v>6</v>
      </c>
      <c r="HX55" s="35">
        <f t="shared" si="50"/>
        <v>7</v>
      </c>
      <c r="HY55" s="35">
        <f t="shared" si="50"/>
        <v>1</v>
      </c>
      <c r="HZ55" s="35">
        <f t="shared" si="50"/>
        <v>2</v>
      </c>
      <c r="IA55" s="35">
        <f t="shared" si="50"/>
        <v>3</v>
      </c>
      <c r="IB55" s="35">
        <f t="shared" si="50"/>
        <v>4</v>
      </c>
      <c r="IC55" s="35">
        <f t="shared" si="50"/>
        <v>5</v>
      </c>
      <c r="ID55" s="35">
        <f t="shared" si="50"/>
        <v>6</v>
      </c>
      <c r="IE55" s="35">
        <f t="shared" si="50"/>
        <v>7</v>
      </c>
      <c r="IF55" s="35">
        <f t="shared" si="50"/>
        <v>1</v>
      </c>
      <c r="IG55" s="35">
        <f t="shared" si="50"/>
        <v>2</v>
      </c>
      <c r="IH55" s="35">
        <f t="shared" si="50"/>
        <v>3</v>
      </c>
      <c r="II55" s="35">
        <f t="shared" si="50"/>
        <v>4</v>
      </c>
      <c r="IJ55" s="35">
        <f t="shared" si="50"/>
        <v>5</v>
      </c>
      <c r="IK55" s="35">
        <f t="shared" si="50"/>
        <v>6</v>
      </c>
      <c r="IL55" s="35">
        <f t="shared" si="50"/>
        <v>7</v>
      </c>
      <c r="IM55" s="35">
        <f t="shared" si="50"/>
        <v>1</v>
      </c>
      <c r="IN55" s="35">
        <f t="shared" si="50"/>
        <v>2</v>
      </c>
      <c r="IO55" s="35">
        <f t="shared" si="50"/>
        <v>3</v>
      </c>
      <c r="IP55" s="35">
        <f t="shared" si="50"/>
        <v>4</v>
      </c>
      <c r="IQ55" s="35">
        <f t="shared" si="50"/>
        <v>5</v>
      </c>
      <c r="IR55" s="35">
        <f t="shared" si="50"/>
        <v>6</v>
      </c>
      <c r="IS55" s="35">
        <f t="shared" si="50"/>
        <v>7</v>
      </c>
      <c r="IT55" s="35">
        <f t="shared" si="50"/>
        <v>1</v>
      </c>
      <c r="IU55" s="35">
        <f t="shared" si="50"/>
        <v>2</v>
      </c>
      <c r="IV55" s="35">
        <f t="shared" si="50"/>
        <v>3</v>
      </c>
    </row>
    <row r="56" spans="1:256" s="186" customFormat="1" ht="12.75" hidden="1">
      <c r="A56" s="117"/>
      <c r="B56" s="89"/>
      <c r="C56" s="90"/>
      <c r="D56" s="90"/>
      <c r="E56" s="83" t="s">
        <v>123</v>
      </c>
      <c r="F56" s="36">
        <f>IF(F55=6,1,IF(F55=7,1,0))</f>
        <v>0</v>
      </c>
      <c r="G56" s="36">
        <f aca="true" t="shared" si="51" ref="G56:BR56">IF(G55=6,1,IF(G55=7,1,0))</f>
        <v>1</v>
      </c>
      <c r="H56" s="36">
        <f t="shared" si="51"/>
        <v>1</v>
      </c>
      <c r="I56" s="36">
        <f t="shared" si="51"/>
        <v>0</v>
      </c>
      <c r="J56" s="36">
        <f t="shared" si="51"/>
        <v>0</v>
      </c>
      <c r="K56" s="36">
        <f t="shared" si="51"/>
        <v>0</v>
      </c>
      <c r="L56" s="36">
        <f t="shared" si="51"/>
        <v>0</v>
      </c>
      <c r="M56" s="36">
        <f t="shared" si="51"/>
        <v>0</v>
      </c>
      <c r="N56" s="36">
        <f t="shared" si="51"/>
        <v>1</v>
      </c>
      <c r="O56" s="36">
        <f t="shared" si="51"/>
        <v>1</v>
      </c>
      <c r="P56" s="36">
        <f t="shared" si="51"/>
        <v>0</v>
      </c>
      <c r="Q56" s="36">
        <f t="shared" si="51"/>
        <v>0</v>
      </c>
      <c r="R56" s="36">
        <f t="shared" si="51"/>
        <v>0</v>
      </c>
      <c r="S56" s="36">
        <f t="shared" si="51"/>
        <v>0</v>
      </c>
      <c r="T56" s="36">
        <f t="shared" si="51"/>
        <v>0</v>
      </c>
      <c r="U56" s="36">
        <f t="shared" si="51"/>
        <v>1</v>
      </c>
      <c r="V56" s="36">
        <f t="shared" si="51"/>
        <v>1</v>
      </c>
      <c r="W56" s="36">
        <f t="shared" si="51"/>
        <v>0</v>
      </c>
      <c r="X56" s="36">
        <f t="shared" si="51"/>
        <v>0</v>
      </c>
      <c r="Y56" s="36">
        <f t="shared" si="51"/>
        <v>0</v>
      </c>
      <c r="Z56" s="36">
        <f t="shared" si="51"/>
        <v>0</v>
      </c>
      <c r="AA56" s="36">
        <f t="shared" si="51"/>
        <v>0</v>
      </c>
      <c r="AB56" s="36">
        <f t="shared" si="51"/>
        <v>1</v>
      </c>
      <c r="AC56" s="36">
        <f t="shared" si="51"/>
        <v>1</v>
      </c>
      <c r="AD56" s="36">
        <f t="shared" si="51"/>
        <v>0</v>
      </c>
      <c r="AE56" s="36">
        <f t="shared" si="51"/>
        <v>0</v>
      </c>
      <c r="AF56" s="36">
        <f t="shared" si="51"/>
        <v>0</v>
      </c>
      <c r="AG56" s="36">
        <f t="shared" si="51"/>
        <v>0</v>
      </c>
      <c r="AH56" s="36">
        <f t="shared" si="51"/>
        <v>0</v>
      </c>
      <c r="AI56" s="36">
        <f t="shared" si="51"/>
        <v>1</v>
      </c>
      <c r="AJ56" s="36">
        <f t="shared" si="51"/>
        <v>1</v>
      </c>
      <c r="AK56" s="36">
        <f t="shared" si="51"/>
        <v>0</v>
      </c>
      <c r="AL56" s="36">
        <f t="shared" si="51"/>
        <v>0</v>
      </c>
      <c r="AM56" s="36">
        <f t="shared" si="51"/>
        <v>0</v>
      </c>
      <c r="AN56" s="36">
        <f t="shared" si="51"/>
        <v>0</v>
      </c>
      <c r="AO56" s="36">
        <f t="shared" si="51"/>
        <v>0</v>
      </c>
      <c r="AP56" s="36">
        <f t="shared" si="51"/>
        <v>1</v>
      </c>
      <c r="AQ56" s="36">
        <f t="shared" si="51"/>
        <v>1</v>
      </c>
      <c r="AR56" s="36">
        <f t="shared" si="51"/>
        <v>0</v>
      </c>
      <c r="AS56" s="36">
        <f t="shared" si="51"/>
        <v>0</v>
      </c>
      <c r="AT56" s="36">
        <f t="shared" si="51"/>
        <v>0</v>
      </c>
      <c r="AU56" s="36">
        <f t="shared" si="51"/>
        <v>0</v>
      </c>
      <c r="AV56" s="36">
        <f t="shared" si="51"/>
        <v>0</v>
      </c>
      <c r="AW56" s="36">
        <f t="shared" si="51"/>
        <v>1</v>
      </c>
      <c r="AX56" s="36">
        <f t="shared" si="51"/>
        <v>1</v>
      </c>
      <c r="AY56" s="36">
        <f t="shared" si="51"/>
        <v>0</v>
      </c>
      <c r="AZ56" s="36">
        <f t="shared" si="51"/>
        <v>0</v>
      </c>
      <c r="BA56" s="36">
        <f t="shared" si="51"/>
        <v>0</v>
      </c>
      <c r="BB56" s="36">
        <f t="shared" si="51"/>
        <v>0</v>
      </c>
      <c r="BC56" s="36">
        <f t="shared" si="51"/>
        <v>0</v>
      </c>
      <c r="BD56" s="36">
        <f t="shared" si="51"/>
        <v>1</v>
      </c>
      <c r="BE56" s="36">
        <f t="shared" si="51"/>
        <v>1</v>
      </c>
      <c r="BF56" s="36">
        <f t="shared" si="51"/>
        <v>0</v>
      </c>
      <c r="BG56" s="36">
        <f t="shared" si="51"/>
        <v>0</v>
      </c>
      <c r="BH56" s="36">
        <f t="shared" si="51"/>
        <v>0</v>
      </c>
      <c r="BI56" s="36">
        <f t="shared" si="51"/>
        <v>0</v>
      </c>
      <c r="BJ56" s="36">
        <f t="shared" si="51"/>
        <v>0</v>
      </c>
      <c r="BK56" s="36">
        <f t="shared" si="51"/>
        <v>1</v>
      </c>
      <c r="BL56" s="36">
        <f t="shared" si="51"/>
        <v>1</v>
      </c>
      <c r="BM56" s="36">
        <f t="shared" si="51"/>
        <v>0</v>
      </c>
      <c r="BN56" s="36">
        <f t="shared" si="51"/>
        <v>0</v>
      </c>
      <c r="BO56" s="36">
        <f t="shared" si="51"/>
        <v>0</v>
      </c>
      <c r="BP56" s="36">
        <f t="shared" si="51"/>
        <v>0</v>
      </c>
      <c r="BQ56" s="36">
        <f t="shared" si="51"/>
        <v>0</v>
      </c>
      <c r="BR56" s="36">
        <f t="shared" si="51"/>
        <v>1</v>
      </c>
      <c r="BS56" s="36">
        <f aca="true" t="shared" si="52" ref="BS56:ED56">IF(BS55=6,1,IF(BS55=7,1,0))</f>
        <v>1</v>
      </c>
      <c r="BT56" s="36">
        <f t="shared" si="52"/>
        <v>0</v>
      </c>
      <c r="BU56" s="36">
        <f t="shared" si="52"/>
        <v>0</v>
      </c>
      <c r="BV56" s="36">
        <f t="shared" si="52"/>
        <v>0</v>
      </c>
      <c r="BW56" s="36">
        <f t="shared" si="52"/>
        <v>0</v>
      </c>
      <c r="BX56" s="36">
        <f t="shared" si="52"/>
        <v>0</v>
      </c>
      <c r="BY56" s="36">
        <f t="shared" si="52"/>
        <v>1</v>
      </c>
      <c r="BZ56" s="36">
        <f t="shared" si="52"/>
        <v>1</v>
      </c>
      <c r="CA56" s="36">
        <f t="shared" si="52"/>
        <v>0</v>
      </c>
      <c r="CB56" s="36">
        <f t="shared" si="52"/>
        <v>0</v>
      </c>
      <c r="CC56" s="36">
        <f t="shared" si="52"/>
        <v>0</v>
      </c>
      <c r="CD56" s="36">
        <f t="shared" si="52"/>
        <v>0</v>
      </c>
      <c r="CE56" s="36">
        <f t="shared" si="52"/>
        <v>0</v>
      </c>
      <c r="CF56" s="36">
        <f t="shared" si="52"/>
        <v>1</v>
      </c>
      <c r="CG56" s="36">
        <f t="shared" si="52"/>
        <v>1</v>
      </c>
      <c r="CH56" s="36">
        <f t="shared" si="52"/>
        <v>0</v>
      </c>
      <c r="CI56" s="36">
        <f t="shared" si="52"/>
        <v>0</v>
      </c>
      <c r="CJ56" s="36">
        <f t="shared" si="52"/>
        <v>0</v>
      </c>
      <c r="CK56" s="36">
        <f t="shared" si="52"/>
        <v>0</v>
      </c>
      <c r="CL56" s="36">
        <f t="shared" si="52"/>
        <v>0</v>
      </c>
      <c r="CM56" s="36">
        <f t="shared" si="52"/>
        <v>1</v>
      </c>
      <c r="CN56" s="36">
        <f t="shared" si="52"/>
        <v>1</v>
      </c>
      <c r="CO56" s="36">
        <f t="shared" si="52"/>
        <v>0</v>
      </c>
      <c r="CP56" s="36">
        <f t="shared" si="52"/>
        <v>0</v>
      </c>
      <c r="CQ56" s="36">
        <f t="shared" si="52"/>
        <v>0</v>
      </c>
      <c r="CR56" s="36">
        <f t="shared" si="52"/>
        <v>0</v>
      </c>
      <c r="CS56" s="36">
        <f t="shared" si="52"/>
        <v>0</v>
      </c>
      <c r="CT56" s="36">
        <f t="shared" si="52"/>
        <v>1</v>
      </c>
      <c r="CU56" s="36">
        <f t="shared" si="52"/>
        <v>1</v>
      </c>
      <c r="CV56" s="36">
        <f t="shared" si="52"/>
        <v>0</v>
      </c>
      <c r="CW56" s="36">
        <f t="shared" si="52"/>
        <v>0</v>
      </c>
      <c r="CX56" s="36">
        <f t="shared" si="52"/>
        <v>0</v>
      </c>
      <c r="CY56" s="36">
        <f t="shared" si="52"/>
        <v>0</v>
      </c>
      <c r="CZ56" s="36">
        <f t="shared" si="52"/>
        <v>0</v>
      </c>
      <c r="DA56" s="36">
        <f t="shared" si="52"/>
        <v>1</v>
      </c>
      <c r="DB56" s="36">
        <f t="shared" si="52"/>
        <v>1</v>
      </c>
      <c r="DC56" s="36">
        <f t="shared" si="52"/>
        <v>0</v>
      </c>
      <c r="DD56" s="36">
        <f t="shared" si="52"/>
        <v>0</v>
      </c>
      <c r="DE56" s="36">
        <f t="shared" si="52"/>
        <v>0</v>
      </c>
      <c r="DF56" s="36">
        <f t="shared" si="52"/>
        <v>0</v>
      </c>
      <c r="DG56" s="36">
        <f t="shared" si="52"/>
        <v>0</v>
      </c>
      <c r="DH56" s="36">
        <f t="shared" si="52"/>
        <v>1</v>
      </c>
      <c r="DI56" s="36">
        <f t="shared" si="52"/>
        <v>1</v>
      </c>
      <c r="DJ56" s="36">
        <f t="shared" si="52"/>
        <v>0</v>
      </c>
      <c r="DK56" s="36">
        <f t="shared" si="52"/>
        <v>0</v>
      </c>
      <c r="DL56" s="36">
        <f t="shared" si="52"/>
        <v>0</v>
      </c>
      <c r="DM56" s="36">
        <f t="shared" si="52"/>
        <v>0</v>
      </c>
      <c r="DN56" s="36">
        <f t="shared" si="52"/>
        <v>0</v>
      </c>
      <c r="DO56" s="36">
        <f t="shared" si="52"/>
        <v>1</v>
      </c>
      <c r="DP56" s="36">
        <f t="shared" si="52"/>
        <v>1</v>
      </c>
      <c r="DQ56" s="36">
        <f t="shared" si="52"/>
        <v>0</v>
      </c>
      <c r="DR56" s="36">
        <f t="shared" si="52"/>
        <v>0</v>
      </c>
      <c r="DS56" s="36">
        <f t="shared" si="52"/>
        <v>0</v>
      </c>
      <c r="DT56" s="36">
        <f t="shared" si="52"/>
        <v>0</v>
      </c>
      <c r="DU56" s="36">
        <f t="shared" si="52"/>
        <v>0</v>
      </c>
      <c r="DV56" s="36">
        <f t="shared" si="52"/>
        <v>1</v>
      </c>
      <c r="DW56" s="36">
        <f t="shared" si="52"/>
        <v>1</v>
      </c>
      <c r="DX56" s="36">
        <f t="shared" si="52"/>
        <v>0</v>
      </c>
      <c r="DY56" s="36">
        <f t="shared" si="52"/>
        <v>0</v>
      </c>
      <c r="DZ56" s="36">
        <f t="shared" si="52"/>
        <v>0</v>
      </c>
      <c r="EA56" s="36">
        <f t="shared" si="52"/>
        <v>0</v>
      </c>
      <c r="EB56" s="36">
        <f t="shared" si="52"/>
        <v>0</v>
      </c>
      <c r="EC56" s="36">
        <f t="shared" si="52"/>
        <v>1</v>
      </c>
      <c r="ED56" s="36">
        <f t="shared" si="52"/>
        <v>1</v>
      </c>
      <c r="EE56" s="36">
        <f aca="true" t="shared" si="53" ref="EE56:GP56">IF(EE55=6,1,IF(EE55=7,1,0))</f>
        <v>0</v>
      </c>
      <c r="EF56" s="36">
        <f t="shared" si="53"/>
        <v>0</v>
      </c>
      <c r="EG56" s="36">
        <f t="shared" si="53"/>
        <v>0</v>
      </c>
      <c r="EH56" s="36">
        <f t="shared" si="53"/>
        <v>0</v>
      </c>
      <c r="EI56" s="36">
        <f t="shared" si="53"/>
        <v>0</v>
      </c>
      <c r="EJ56" s="36">
        <f t="shared" si="53"/>
        <v>1</v>
      </c>
      <c r="EK56" s="36">
        <f t="shared" si="53"/>
        <v>1</v>
      </c>
      <c r="EL56" s="36">
        <f t="shared" si="53"/>
        <v>0</v>
      </c>
      <c r="EM56" s="36">
        <f t="shared" si="53"/>
        <v>0</v>
      </c>
      <c r="EN56" s="36">
        <f t="shared" si="53"/>
        <v>0</v>
      </c>
      <c r="EO56" s="36">
        <f t="shared" si="53"/>
        <v>0</v>
      </c>
      <c r="EP56" s="36">
        <f t="shared" si="53"/>
        <v>0</v>
      </c>
      <c r="EQ56" s="36">
        <f t="shared" si="53"/>
        <v>1</v>
      </c>
      <c r="ER56" s="36">
        <f t="shared" si="53"/>
        <v>1</v>
      </c>
      <c r="ES56" s="36">
        <f t="shared" si="53"/>
        <v>0</v>
      </c>
      <c r="ET56" s="36">
        <f t="shared" si="53"/>
        <v>0</v>
      </c>
      <c r="EU56" s="36">
        <f t="shared" si="53"/>
        <v>0</v>
      </c>
      <c r="EV56" s="36">
        <f t="shared" si="53"/>
        <v>0</v>
      </c>
      <c r="EW56" s="36">
        <f t="shared" si="53"/>
        <v>0</v>
      </c>
      <c r="EX56" s="36">
        <f t="shared" si="53"/>
        <v>1</v>
      </c>
      <c r="EY56" s="36">
        <f t="shared" si="53"/>
        <v>1</v>
      </c>
      <c r="EZ56" s="36">
        <f t="shared" si="53"/>
        <v>0</v>
      </c>
      <c r="FA56" s="36">
        <f t="shared" si="53"/>
        <v>0</v>
      </c>
      <c r="FB56" s="36">
        <f t="shared" si="53"/>
        <v>0</v>
      </c>
      <c r="FC56" s="36">
        <f t="shared" si="53"/>
        <v>0</v>
      </c>
      <c r="FD56" s="36">
        <f t="shared" si="53"/>
        <v>0</v>
      </c>
      <c r="FE56" s="36">
        <f t="shared" si="53"/>
        <v>1</v>
      </c>
      <c r="FF56" s="36">
        <f t="shared" si="53"/>
        <v>1</v>
      </c>
      <c r="FG56" s="36">
        <f t="shared" si="53"/>
        <v>0</v>
      </c>
      <c r="FH56" s="36">
        <f t="shared" si="53"/>
        <v>0</v>
      </c>
      <c r="FI56" s="36">
        <f t="shared" si="53"/>
        <v>0</v>
      </c>
      <c r="FJ56" s="36">
        <f t="shared" si="53"/>
        <v>0</v>
      </c>
      <c r="FK56" s="36">
        <f t="shared" si="53"/>
        <v>0</v>
      </c>
      <c r="FL56" s="36">
        <f t="shared" si="53"/>
        <v>1</v>
      </c>
      <c r="FM56" s="36">
        <f t="shared" si="53"/>
        <v>1</v>
      </c>
      <c r="FN56" s="36">
        <f t="shared" si="53"/>
        <v>0</v>
      </c>
      <c r="FO56" s="36">
        <f t="shared" si="53"/>
        <v>0</v>
      </c>
      <c r="FP56" s="36">
        <f t="shared" si="53"/>
        <v>0</v>
      </c>
      <c r="FQ56" s="36">
        <f t="shared" si="53"/>
        <v>0</v>
      </c>
      <c r="FR56" s="36">
        <f t="shared" si="53"/>
        <v>0</v>
      </c>
      <c r="FS56" s="36">
        <f t="shared" si="53"/>
        <v>1</v>
      </c>
      <c r="FT56" s="36">
        <f t="shared" si="53"/>
        <v>1</v>
      </c>
      <c r="FU56" s="36">
        <f t="shared" si="53"/>
        <v>0</v>
      </c>
      <c r="FV56" s="36">
        <f t="shared" si="53"/>
        <v>0</v>
      </c>
      <c r="FW56" s="36">
        <f t="shared" si="53"/>
        <v>0</v>
      </c>
      <c r="FX56" s="36">
        <f t="shared" si="53"/>
        <v>0</v>
      </c>
      <c r="FY56" s="36">
        <f t="shared" si="53"/>
        <v>0</v>
      </c>
      <c r="FZ56" s="36">
        <f t="shared" si="53"/>
        <v>1</v>
      </c>
      <c r="GA56" s="36">
        <f t="shared" si="53"/>
        <v>1</v>
      </c>
      <c r="GB56" s="36">
        <f t="shared" si="53"/>
        <v>0</v>
      </c>
      <c r="GC56" s="36">
        <f t="shared" si="53"/>
        <v>0</v>
      </c>
      <c r="GD56" s="36">
        <f t="shared" si="53"/>
        <v>0</v>
      </c>
      <c r="GE56" s="36">
        <f t="shared" si="53"/>
        <v>0</v>
      </c>
      <c r="GF56" s="36">
        <f t="shared" si="53"/>
        <v>0</v>
      </c>
      <c r="GG56" s="36">
        <f t="shared" si="53"/>
        <v>1</v>
      </c>
      <c r="GH56" s="36">
        <f t="shared" si="53"/>
        <v>1</v>
      </c>
      <c r="GI56" s="36">
        <f t="shared" si="53"/>
        <v>0</v>
      </c>
      <c r="GJ56" s="36">
        <f t="shared" si="53"/>
        <v>0</v>
      </c>
      <c r="GK56" s="36">
        <f t="shared" si="53"/>
        <v>0</v>
      </c>
      <c r="GL56" s="36">
        <f t="shared" si="53"/>
        <v>0</v>
      </c>
      <c r="GM56" s="36">
        <f t="shared" si="53"/>
        <v>0</v>
      </c>
      <c r="GN56" s="36">
        <f t="shared" si="53"/>
        <v>1</v>
      </c>
      <c r="GO56" s="36">
        <f t="shared" si="53"/>
        <v>1</v>
      </c>
      <c r="GP56" s="36">
        <f t="shared" si="53"/>
        <v>0</v>
      </c>
      <c r="GQ56" s="36">
        <f aca="true" t="shared" si="54" ref="GQ56:IV56">IF(GQ55=6,1,IF(GQ55=7,1,0))</f>
        <v>0</v>
      </c>
      <c r="GR56" s="36">
        <f t="shared" si="54"/>
        <v>0</v>
      </c>
      <c r="GS56" s="36">
        <f t="shared" si="54"/>
        <v>0</v>
      </c>
      <c r="GT56" s="36">
        <f t="shared" si="54"/>
        <v>0</v>
      </c>
      <c r="GU56" s="36">
        <f t="shared" si="54"/>
        <v>1</v>
      </c>
      <c r="GV56" s="36">
        <f t="shared" si="54"/>
        <v>1</v>
      </c>
      <c r="GW56" s="36">
        <f t="shared" si="54"/>
        <v>0</v>
      </c>
      <c r="GX56" s="36">
        <f t="shared" si="54"/>
        <v>0</v>
      </c>
      <c r="GY56" s="36">
        <f t="shared" si="54"/>
        <v>0</v>
      </c>
      <c r="GZ56" s="36">
        <f t="shared" si="54"/>
        <v>0</v>
      </c>
      <c r="HA56" s="36">
        <f t="shared" si="54"/>
        <v>0</v>
      </c>
      <c r="HB56" s="36">
        <f t="shared" si="54"/>
        <v>1</v>
      </c>
      <c r="HC56" s="36">
        <f t="shared" si="54"/>
        <v>1</v>
      </c>
      <c r="HD56" s="36">
        <f t="shared" si="54"/>
        <v>0</v>
      </c>
      <c r="HE56" s="36">
        <f t="shared" si="54"/>
        <v>0</v>
      </c>
      <c r="HF56" s="36">
        <f t="shared" si="54"/>
        <v>0</v>
      </c>
      <c r="HG56" s="36">
        <f t="shared" si="54"/>
        <v>0</v>
      </c>
      <c r="HH56" s="36">
        <f t="shared" si="54"/>
        <v>0</v>
      </c>
      <c r="HI56" s="36">
        <f t="shared" si="54"/>
        <v>1</v>
      </c>
      <c r="HJ56" s="36">
        <f t="shared" si="54"/>
        <v>1</v>
      </c>
      <c r="HK56" s="36">
        <f t="shared" si="54"/>
        <v>0</v>
      </c>
      <c r="HL56" s="36">
        <f t="shared" si="54"/>
        <v>0</v>
      </c>
      <c r="HM56" s="36">
        <f t="shared" si="54"/>
        <v>0</v>
      </c>
      <c r="HN56" s="36">
        <f t="shared" si="54"/>
        <v>0</v>
      </c>
      <c r="HO56" s="36">
        <f t="shared" si="54"/>
        <v>0</v>
      </c>
      <c r="HP56" s="36">
        <f t="shared" si="54"/>
        <v>1</v>
      </c>
      <c r="HQ56" s="36">
        <f t="shared" si="54"/>
        <v>1</v>
      </c>
      <c r="HR56" s="36">
        <f t="shared" si="54"/>
        <v>0</v>
      </c>
      <c r="HS56" s="36">
        <f t="shared" si="54"/>
        <v>0</v>
      </c>
      <c r="HT56" s="36">
        <f t="shared" si="54"/>
        <v>0</v>
      </c>
      <c r="HU56" s="36">
        <f t="shared" si="54"/>
        <v>0</v>
      </c>
      <c r="HV56" s="36">
        <f t="shared" si="54"/>
        <v>0</v>
      </c>
      <c r="HW56" s="36">
        <f t="shared" si="54"/>
        <v>1</v>
      </c>
      <c r="HX56" s="36">
        <f t="shared" si="54"/>
        <v>1</v>
      </c>
      <c r="HY56" s="36">
        <f t="shared" si="54"/>
        <v>0</v>
      </c>
      <c r="HZ56" s="36">
        <f t="shared" si="54"/>
        <v>0</v>
      </c>
      <c r="IA56" s="36">
        <f t="shared" si="54"/>
        <v>0</v>
      </c>
      <c r="IB56" s="36">
        <f t="shared" si="54"/>
        <v>0</v>
      </c>
      <c r="IC56" s="36">
        <f t="shared" si="54"/>
        <v>0</v>
      </c>
      <c r="ID56" s="36">
        <f t="shared" si="54"/>
        <v>1</v>
      </c>
      <c r="IE56" s="36">
        <f t="shared" si="54"/>
        <v>1</v>
      </c>
      <c r="IF56" s="36">
        <f t="shared" si="54"/>
        <v>0</v>
      </c>
      <c r="IG56" s="36">
        <f t="shared" si="54"/>
        <v>0</v>
      </c>
      <c r="IH56" s="36">
        <f t="shared" si="54"/>
        <v>0</v>
      </c>
      <c r="II56" s="36">
        <f t="shared" si="54"/>
        <v>0</v>
      </c>
      <c r="IJ56" s="36">
        <f t="shared" si="54"/>
        <v>0</v>
      </c>
      <c r="IK56" s="36">
        <f t="shared" si="54"/>
        <v>1</v>
      </c>
      <c r="IL56" s="36">
        <f t="shared" si="54"/>
        <v>1</v>
      </c>
      <c r="IM56" s="36">
        <f t="shared" si="54"/>
        <v>0</v>
      </c>
      <c r="IN56" s="36">
        <f t="shared" si="54"/>
        <v>0</v>
      </c>
      <c r="IO56" s="36">
        <f t="shared" si="54"/>
        <v>0</v>
      </c>
      <c r="IP56" s="36">
        <f t="shared" si="54"/>
        <v>0</v>
      </c>
      <c r="IQ56" s="36">
        <f t="shared" si="54"/>
        <v>0</v>
      </c>
      <c r="IR56" s="36">
        <f t="shared" si="54"/>
        <v>1</v>
      </c>
      <c r="IS56" s="36">
        <f t="shared" si="54"/>
        <v>1</v>
      </c>
      <c r="IT56" s="36">
        <f t="shared" si="54"/>
        <v>0</v>
      </c>
      <c r="IU56" s="36">
        <f t="shared" si="54"/>
        <v>0</v>
      </c>
      <c r="IV56" s="36">
        <f t="shared" si="54"/>
        <v>0</v>
      </c>
    </row>
    <row r="57" spans="1:256" s="186" customFormat="1" ht="7.5" customHeight="1">
      <c r="A57" s="117"/>
      <c r="B57" s="84"/>
      <c r="C57" s="84"/>
      <c r="D57" s="84"/>
      <c r="E57" s="94" t="s">
        <v>147</v>
      </c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2"/>
      <c r="CG57" s="182"/>
      <c r="CH57" s="182"/>
      <c r="CI57" s="182"/>
      <c r="CJ57" s="182"/>
      <c r="CK57" s="182"/>
      <c r="CL57" s="182"/>
      <c r="CM57" s="182"/>
      <c r="CN57" s="182"/>
      <c r="CO57" s="182"/>
      <c r="CP57" s="182"/>
      <c r="CQ57" s="182"/>
      <c r="CR57" s="182"/>
      <c r="CS57" s="182"/>
      <c r="CT57" s="182"/>
      <c r="CU57" s="182"/>
      <c r="CV57" s="182"/>
      <c r="CW57" s="182"/>
      <c r="CX57" s="182"/>
      <c r="CY57" s="182"/>
      <c r="CZ57" s="182"/>
      <c r="DA57" s="182"/>
      <c r="DB57" s="182"/>
      <c r="DC57" s="182"/>
      <c r="DD57" s="182"/>
      <c r="DE57" s="182"/>
      <c r="DF57" s="182"/>
      <c r="DG57" s="182"/>
      <c r="DH57" s="182"/>
      <c r="DI57" s="182"/>
      <c r="DJ57" s="182"/>
      <c r="DK57" s="182"/>
      <c r="DL57" s="182"/>
      <c r="DM57" s="182"/>
      <c r="DN57" s="182"/>
      <c r="DO57" s="182"/>
      <c r="DP57" s="182"/>
      <c r="DQ57" s="182"/>
      <c r="DR57" s="182"/>
      <c r="DS57" s="182"/>
      <c r="DT57" s="182"/>
      <c r="DU57" s="182"/>
      <c r="DV57" s="182"/>
      <c r="DW57" s="182"/>
      <c r="DX57" s="182"/>
      <c r="DY57" s="182"/>
      <c r="DZ57" s="182"/>
      <c r="EA57" s="182"/>
      <c r="EB57" s="182"/>
      <c r="EC57" s="182"/>
      <c r="ED57" s="182"/>
      <c r="EE57" s="182"/>
      <c r="EF57" s="182"/>
      <c r="EG57" s="182"/>
      <c r="EH57" s="182"/>
      <c r="EI57" s="182"/>
      <c r="EJ57" s="182"/>
      <c r="EK57" s="182"/>
      <c r="EL57" s="182"/>
      <c r="EM57" s="182"/>
      <c r="EN57" s="182"/>
      <c r="EO57" s="182"/>
      <c r="EP57" s="182"/>
      <c r="EQ57" s="182"/>
      <c r="ER57" s="182"/>
      <c r="ES57" s="182"/>
      <c r="ET57" s="182"/>
      <c r="EU57" s="182"/>
      <c r="EV57" s="182"/>
      <c r="EW57" s="182"/>
      <c r="EX57" s="182"/>
      <c r="EY57" s="182"/>
      <c r="EZ57" s="182"/>
      <c r="FA57" s="182"/>
      <c r="FB57" s="182"/>
      <c r="FC57" s="182"/>
      <c r="FD57" s="182"/>
      <c r="FE57" s="182"/>
      <c r="FF57" s="182"/>
      <c r="FG57" s="182"/>
      <c r="FH57" s="182"/>
      <c r="FI57" s="182"/>
      <c r="FJ57" s="182"/>
      <c r="FK57" s="182"/>
      <c r="FL57" s="182"/>
      <c r="FM57" s="182"/>
      <c r="FN57" s="182"/>
      <c r="FO57" s="182"/>
      <c r="FP57" s="182"/>
      <c r="FQ57" s="182"/>
      <c r="FR57" s="182"/>
      <c r="FS57" s="182"/>
      <c r="FT57" s="182"/>
      <c r="FU57" s="182"/>
      <c r="FV57" s="182"/>
      <c r="FW57" s="182"/>
      <c r="FX57" s="182"/>
      <c r="FY57" s="182"/>
      <c r="FZ57" s="182"/>
      <c r="GA57" s="182"/>
      <c r="GB57" s="182"/>
      <c r="GC57" s="182"/>
      <c r="GD57" s="182"/>
      <c r="GE57" s="182"/>
      <c r="GF57" s="182"/>
      <c r="GG57" s="182"/>
      <c r="GH57" s="182"/>
      <c r="GI57" s="182"/>
      <c r="GJ57" s="182"/>
      <c r="GK57" s="182"/>
      <c r="GL57" s="182"/>
      <c r="GM57" s="182"/>
      <c r="GN57" s="182"/>
      <c r="GO57" s="182"/>
      <c r="GP57" s="182"/>
      <c r="GQ57" s="182"/>
      <c r="GR57" s="182"/>
      <c r="GS57" s="182"/>
      <c r="GT57" s="182"/>
      <c r="GU57" s="182"/>
      <c r="GV57" s="182"/>
      <c r="GW57" s="182"/>
      <c r="GX57" s="182"/>
      <c r="GY57" s="182"/>
      <c r="GZ57" s="182"/>
      <c r="HA57" s="182"/>
      <c r="HB57" s="182"/>
      <c r="HC57" s="182"/>
      <c r="HD57" s="182"/>
      <c r="HE57" s="182"/>
      <c r="HF57" s="182"/>
      <c r="HG57" s="182"/>
      <c r="HH57" s="182"/>
      <c r="HI57" s="182"/>
      <c r="HJ57" s="182"/>
      <c r="HK57" s="182"/>
      <c r="HL57" s="182"/>
      <c r="HM57" s="182"/>
      <c r="HN57" s="182"/>
      <c r="HO57" s="182"/>
      <c r="HP57" s="182"/>
      <c r="HQ57" s="182"/>
      <c r="HR57" s="182"/>
      <c r="HS57" s="182"/>
      <c r="HT57" s="182"/>
      <c r="HU57" s="182"/>
      <c r="HV57" s="182"/>
      <c r="HW57" s="182"/>
      <c r="HX57" s="182"/>
      <c r="HY57" s="182"/>
      <c r="HZ57" s="182"/>
      <c r="IA57" s="182"/>
      <c r="IB57" s="182"/>
      <c r="IC57" s="182"/>
      <c r="ID57" s="182"/>
      <c r="IE57" s="182"/>
      <c r="IF57" s="182"/>
      <c r="IG57" s="182"/>
      <c r="IH57" s="182"/>
      <c r="II57" s="182"/>
      <c r="IJ57" s="182"/>
      <c r="IK57" s="182"/>
      <c r="IL57" s="182"/>
      <c r="IM57" s="182"/>
      <c r="IN57" s="182"/>
      <c r="IO57" s="182"/>
      <c r="IP57" s="182"/>
      <c r="IQ57" s="182"/>
      <c r="IR57" s="182"/>
      <c r="IS57" s="182"/>
      <c r="IT57" s="182"/>
      <c r="IU57" s="182"/>
      <c r="IV57" s="182"/>
    </row>
    <row r="58" spans="2:256" ht="18" customHeight="1">
      <c r="B58" s="86">
        <f>IF(Mitarbeiter!B7="","",Mitarbeiter!B7)</f>
      </c>
      <c r="C58" s="86">
        <f>IF(Mitarbeiter!C7="","",Mitarbeiter!C7)</f>
      </c>
      <c r="D58" s="86">
        <f>IF(Mitarbeiter!E7="","",Mitarbeiter!E7)</f>
      </c>
      <c r="E58" s="96">
        <f>IF(Mitarbeiter!W7="","",Mitarbeiter!W7)</f>
        <v>0</v>
      </c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  <c r="IU58" s="34"/>
      <c r="IV58" s="34"/>
    </row>
    <row r="59" spans="1:256" s="119" customFormat="1" ht="18" customHeight="1">
      <c r="A59" s="117"/>
      <c r="B59" s="95">
        <f>IF(Mitarbeiter!B8="","",Mitarbeiter!B8)</f>
      </c>
      <c r="C59" s="95">
        <f>IF(Mitarbeiter!C8="","",Mitarbeiter!C8)</f>
      </c>
      <c r="D59" s="95">
        <f>IF(Mitarbeiter!E8="","",Mitarbeiter!E8)</f>
      </c>
      <c r="E59" s="97">
        <f>IF(Mitarbeiter!W8="","",Mitarbeiter!W8)</f>
        <v>0</v>
      </c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  <c r="IH59" s="61"/>
      <c r="II59" s="61"/>
      <c r="IJ59" s="61"/>
      <c r="IK59" s="61"/>
      <c r="IL59" s="61"/>
      <c r="IM59" s="61"/>
      <c r="IN59" s="61"/>
      <c r="IO59" s="61"/>
      <c r="IP59" s="61"/>
      <c r="IQ59" s="61"/>
      <c r="IR59" s="61"/>
      <c r="IS59" s="61"/>
      <c r="IT59" s="61"/>
      <c r="IU59" s="61"/>
      <c r="IV59" s="61"/>
    </row>
    <row r="60" spans="2:256" ht="18" customHeight="1">
      <c r="B60" s="86">
        <f>IF(Mitarbeiter!B9="","",Mitarbeiter!B9)</f>
      </c>
      <c r="C60" s="86">
        <f>IF(Mitarbeiter!C9="","",Mitarbeiter!C9)</f>
      </c>
      <c r="D60" s="86">
        <f>IF(Mitarbeiter!E9="","",Mitarbeiter!E9)</f>
      </c>
      <c r="E60" s="96">
        <f>IF(Mitarbeiter!W9="","",Mitarbeiter!W9)</f>
        <v>0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  <c r="IS60" s="34"/>
      <c r="IT60" s="34"/>
      <c r="IU60" s="34"/>
      <c r="IV60" s="34"/>
    </row>
    <row r="61" spans="1:256" s="119" customFormat="1" ht="18" customHeight="1">
      <c r="A61" s="117"/>
      <c r="B61" s="95">
        <f>IF(Mitarbeiter!B10="","",Mitarbeiter!B10)</f>
      </c>
      <c r="C61" s="95">
        <f>IF(Mitarbeiter!C10="","",Mitarbeiter!C10)</f>
      </c>
      <c r="D61" s="95">
        <f>IF(Mitarbeiter!E10="","",Mitarbeiter!E10)</f>
      </c>
      <c r="E61" s="97">
        <f>IF(Mitarbeiter!W10="","",Mitarbeiter!W10)</f>
        <v>0</v>
      </c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  <c r="HK61" s="61"/>
      <c r="HL61" s="61"/>
      <c r="HM61" s="61"/>
      <c r="HN61" s="61"/>
      <c r="HO61" s="61"/>
      <c r="HP61" s="61"/>
      <c r="HQ61" s="61"/>
      <c r="HR61" s="61"/>
      <c r="HS61" s="61"/>
      <c r="HT61" s="61"/>
      <c r="HU61" s="61"/>
      <c r="HV61" s="61"/>
      <c r="HW61" s="61"/>
      <c r="HX61" s="61"/>
      <c r="HY61" s="61"/>
      <c r="HZ61" s="61"/>
      <c r="IA61" s="61"/>
      <c r="IB61" s="61"/>
      <c r="IC61" s="61"/>
      <c r="ID61" s="61"/>
      <c r="IE61" s="61"/>
      <c r="IF61" s="61"/>
      <c r="IG61" s="61"/>
      <c r="IH61" s="61"/>
      <c r="II61" s="61"/>
      <c r="IJ61" s="61"/>
      <c r="IK61" s="61"/>
      <c r="IL61" s="61"/>
      <c r="IM61" s="61"/>
      <c r="IN61" s="61"/>
      <c r="IO61" s="61"/>
      <c r="IP61" s="61"/>
      <c r="IQ61" s="61"/>
      <c r="IR61" s="61"/>
      <c r="IS61" s="61"/>
      <c r="IT61" s="61"/>
      <c r="IU61" s="61"/>
      <c r="IV61" s="61"/>
    </row>
    <row r="62" spans="2:256" ht="18" customHeight="1">
      <c r="B62" s="86">
        <f>IF(Mitarbeiter!B11="","",Mitarbeiter!B11)</f>
      </c>
      <c r="C62" s="86">
        <f>IF(Mitarbeiter!C11="","",Mitarbeiter!C11)</f>
      </c>
      <c r="D62" s="86">
        <f>IF(Mitarbeiter!E11="","",Mitarbeiter!E11)</f>
      </c>
      <c r="E62" s="96">
        <f>IF(Mitarbeiter!W11="","",Mitarbeiter!W11)</f>
        <v>0</v>
      </c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  <c r="IU62" s="34"/>
      <c r="IV62" s="34"/>
    </row>
    <row r="63" spans="1:256" s="119" customFormat="1" ht="18" customHeight="1">
      <c r="A63" s="117"/>
      <c r="B63" s="95">
        <f>IF(Mitarbeiter!B12="","",Mitarbeiter!B12)</f>
      </c>
      <c r="C63" s="95">
        <f>IF(Mitarbeiter!C12="","",Mitarbeiter!C12)</f>
      </c>
      <c r="D63" s="95">
        <f>IF(Mitarbeiter!E12="","",Mitarbeiter!E12)</f>
      </c>
      <c r="E63" s="97">
        <f>IF(Mitarbeiter!W12="","",Mitarbeiter!W12)</f>
        <v>0</v>
      </c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  <c r="FK63" s="61"/>
      <c r="FL63" s="61"/>
      <c r="FM63" s="61"/>
      <c r="FN63" s="61"/>
      <c r="FO63" s="61"/>
      <c r="FP63" s="61"/>
      <c r="FQ63" s="61"/>
      <c r="FR63" s="61"/>
      <c r="FS63" s="61"/>
      <c r="FT63" s="61"/>
      <c r="FU63" s="61"/>
      <c r="FV63" s="61"/>
      <c r="FW63" s="61"/>
      <c r="FX63" s="61"/>
      <c r="FY63" s="61"/>
      <c r="FZ63" s="61"/>
      <c r="GA63" s="61"/>
      <c r="GB63" s="61"/>
      <c r="GC63" s="61"/>
      <c r="GD63" s="61"/>
      <c r="GE63" s="61"/>
      <c r="GF63" s="61"/>
      <c r="GG63" s="61"/>
      <c r="GH63" s="61"/>
      <c r="GI63" s="61"/>
      <c r="GJ63" s="61"/>
      <c r="GK63" s="61"/>
      <c r="GL63" s="61"/>
      <c r="GM63" s="61"/>
      <c r="GN63" s="61"/>
      <c r="GO63" s="61"/>
      <c r="GP63" s="61"/>
      <c r="GQ63" s="61"/>
      <c r="GR63" s="61"/>
      <c r="GS63" s="61"/>
      <c r="GT63" s="61"/>
      <c r="GU63" s="61"/>
      <c r="GV63" s="61"/>
      <c r="GW63" s="61"/>
      <c r="GX63" s="61"/>
      <c r="GY63" s="61"/>
      <c r="GZ63" s="61"/>
      <c r="HA63" s="61"/>
      <c r="HB63" s="61"/>
      <c r="HC63" s="61"/>
      <c r="HD63" s="61"/>
      <c r="HE63" s="61"/>
      <c r="HF63" s="61"/>
      <c r="HG63" s="61"/>
      <c r="HH63" s="61"/>
      <c r="HI63" s="61"/>
      <c r="HJ63" s="61"/>
      <c r="HK63" s="61"/>
      <c r="HL63" s="61"/>
      <c r="HM63" s="61"/>
      <c r="HN63" s="61"/>
      <c r="HO63" s="61"/>
      <c r="HP63" s="61"/>
      <c r="HQ63" s="61"/>
      <c r="HR63" s="61"/>
      <c r="HS63" s="61"/>
      <c r="HT63" s="61"/>
      <c r="HU63" s="61"/>
      <c r="HV63" s="61"/>
      <c r="HW63" s="61"/>
      <c r="HX63" s="61"/>
      <c r="HY63" s="61"/>
      <c r="HZ63" s="61"/>
      <c r="IA63" s="61"/>
      <c r="IB63" s="61"/>
      <c r="IC63" s="61"/>
      <c r="ID63" s="61"/>
      <c r="IE63" s="61"/>
      <c r="IF63" s="61"/>
      <c r="IG63" s="61"/>
      <c r="IH63" s="61"/>
      <c r="II63" s="61"/>
      <c r="IJ63" s="61"/>
      <c r="IK63" s="61"/>
      <c r="IL63" s="61"/>
      <c r="IM63" s="61"/>
      <c r="IN63" s="61"/>
      <c r="IO63" s="61"/>
      <c r="IP63" s="61"/>
      <c r="IQ63" s="61"/>
      <c r="IR63" s="61"/>
      <c r="IS63" s="61"/>
      <c r="IT63" s="61"/>
      <c r="IU63" s="61"/>
      <c r="IV63" s="61"/>
    </row>
    <row r="64" spans="2:256" ht="18" customHeight="1">
      <c r="B64" s="86">
        <f>IF(Mitarbeiter!B13="","",Mitarbeiter!B13)</f>
      </c>
      <c r="C64" s="86">
        <f>IF(Mitarbeiter!C13="","",Mitarbeiter!C13)</f>
      </c>
      <c r="D64" s="86">
        <f>IF(Mitarbeiter!E13="","",Mitarbeiter!E13)</f>
      </c>
      <c r="E64" s="96">
        <f>IF(Mitarbeiter!W13="","",Mitarbeiter!W13)</f>
        <v>0</v>
      </c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  <c r="IU64" s="34"/>
      <c r="IV64" s="34"/>
    </row>
    <row r="65" spans="1:256" s="119" customFormat="1" ht="18" customHeight="1">
      <c r="A65" s="117"/>
      <c r="B65" s="95">
        <f>IF(Mitarbeiter!B14="","",Mitarbeiter!B14)</f>
      </c>
      <c r="C65" s="95">
        <f>IF(Mitarbeiter!C14="","",Mitarbeiter!C14)</f>
      </c>
      <c r="D65" s="95">
        <f>IF(Mitarbeiter!E14="","",Mitarbeiter!E14)</f>
      </c>
      <c r="E65" s="97">
        <f>IF(Mitarbeiter!W14="","",Mitarbeiter!W14)</f>
        <v>0</v>
      </c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  <c r="GY65" s="61"/>
      <c r="GZ65" s="61"/>
      <c r="HA65" s="61"/>
      <c r="HB65" s="61"/>
      <c r="HC65" s="61"/>
      <c r="HD65" s="61"/>
      <c r="HE65" s="61"/>
      <c r="HF65" s="61"/>
      <c r="HG65" s="61"/>
      <c r="HH65" s="61"/>
      <c r="HI65" s="61"/>
      <c r="HJ65" s="61"/>
      <c r="HK65" s="61"/>
      <c r="HL65" s="61"/>
      <c r="HM65" s="61"/>
      <c r="HN65" s="61"/>
      <c r="HO65" s="61"/>
      <c r="HP65" s="61"/>
      <c r="HQ65" s="61"/>
      <c r="HR65" s="61"/>
      <c r="HS65" s="61"/>
      <c r="HT65" s="61"/>
      <c r="HU65" s="61"/>
      <c r="HV65" s="61"/>
      <c r="HW65" s="61"/>
      <c r="HX65" s="61"/>
      <c r="HY65" s="61"/>
      <c r="HZ65" s="61"/>
      <c r="IA65" s="61"/>
      <c r="IB65" s="61"/>
      <c r="IC65" s="61"/>
      <c r="ID65" s="61"/>
      <c r="IE65" s="61"/>
      <c r="IF65" s="61"/>
      <c r="IG65" s="61"/>
      <c r="IH65" s="61"/>
      <c r="II65" s="61"/>
      <c r="IJ65" s="61"/>
      <c r="IK65" s="61"/>
      <c r="IL65" s="61"/>
      <c r="IM65" s="61"/>
      <c r="IN65" s="61"/>
      <c r="IO65" s="61"/>
      <c r="IP65" s="61"/>
      <c r="IQ65" s="61"/>
      <c r="IR65" s="61"/>
      <c r="IS65" s="61"/>
      <c r="IT65" s="61"/>
      <c r="IU65" s="61"/>
      <c r="IV65" s="61"/>
    </row>
    <row r="66" spans="2:256" ht="18" customHeight="1">
      <c r="B66" s="86">
        <f>IF(Mitarbeiter!B15="","",Mitarbeiter!B15)</f>
      </c>
      <c r="C66" s="86">
        <f>IF(Mitarbeiter!C15="","",Mitarbeiter!C15)</f>
      </c>
      <c r="D66" s="86">
        <f>IF(Mitarbeiter!E15="","",Mitarbeiter!E15)</f>
      </c>
      <c r="E66" s="96">
        <f>IF(Mitarbeiter!W15="","",Mitarbeiter!W15)</f>
        <v>0</v>
      </c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  <c r="IU66" s="34"/>
      <c r="IV66" s="34"/>
    </row>
    <row r="67" spans="1:256" s="119" customFormat="1" ht="18" customHeight="1">
      <c r="A67" s="117"/>
      <c r="B67" s="95">
        <f>IF(Mitarbeiter!B16="","",Mitarbeiter!B16)</f>
      </c>
      <c r="C67" s="95">
        <f>IF(Mitarbeiter!C16="","",Mitarbeiter!C16)</f>
      </c>
      <c r="D67" s="95">
        <f>IF(Mitarbeiter!E16="","",Mitarbeiter!E16)</f>
      </c>
      <c r="E67" s="97">
        <f>IF(Mitarbeiter!W16="","",Mitarbeiter!W16)</f>
        <v>0</v>
      </c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61"/>
      <c r="GL67" s="61"/>
      <c r="GM67" s="61"/>
      <c r="GN67" s="61"/>
      <c r="GO67" s="61"/>
      <c r="GP67" s="61"/>
      <c r="GQ67" s="61"/>
      <c r="GR67" s="61"/>
      <c r="GS67" s="61"/>
      <c r="GT67" s="61"/>
      <c r="GU67" s="61"/>
      <c r="GV67" s="61"/>
      <c r="GW67" s="61"/>
      <c r="GX67" s="61"/>
      <c r="GY67" s="61"/>
      <c r="GZ67" s="61"/>
      <c r="HA67" s="61"/>
      <c r="HB67" s="61"/>
      <c r="HC67" s="61"/>
      <c r="HD67" s="61"/>
      <c r="HE67" s="61"/>
      <c r="HF67" s="61"/>
      <c r="HG67" s="61"/>
      <c r="HH67" s="61"/>
      <c r="HI67" s="61"/>
      <c r="HJ67" s="61"/>
      <c r="HK67" s="61"/>
      <c r="HL67" s="61"/>
      <c r="HM67" s="61"/>
      <c r="HN67" s="61"/>
      <c r="HO67" s="61"/>
      <c r="HP67" s="61"/>
      <c r="HQ67" s="61"/>
      <c r="HR67" s="61"/>
      <c r="HS67" s="61"/>
      <c r="HT67" s="61"/>
      <c r="HU67" s="61"/>
      <c r="HV67" s="61"/>
      <c r="HW67" s="61"/>
      <c r="HX67" s="61"/>
      <c r="HY67" s="61"/>
      <c r="HZ67" s="61"/>
      <c r="IA67" s="61"/>
      <c r="IB67" s="61"/>
      <c r="IC67" s="61"/>
      <c r="ID67" s="61"/>
      <c r="IE67" s="61"/>
      <c r="IF67" s="61"/>
      <c r="IG67" s="61"/>
      <c r="IH67" s="61"/>
      <c r="II67" s="61"/>
      <c r="IJ67" s="61"/>
      <c r="IK67" s="61"/>
      <c r="IL67" s="61"/>
      <c r="IM67" s="61"/>
      <c r="IN67" s="61"/>
      <c r="IO67" s="61"/>
      <c r="IP67" s="61"/>
      <c r="IQ67" s="61"/>
      <c r="IR67" s="61"/>
      <c r="IS67" s="61"/>
      <c r="IT67" s="61"/>
      <c r="IU67" s="61"/>
      <c r="IV67" s="61"/>
    </row>
    <row r="68" spans="2:256" ht="18" customHeight="1">
      <c r="B68" s="86">
        <f>IF(Mitarbeiter!B17="","",Mitarbeiter!B17)</f>
      </c>
      <c r="C68" s="86">
        <f>IF(Mitarbeiter!C17="","",Mitarbeiter!C17)</f>
      </c>
      <c r="D68" s="86">
        <f>IF(Mitarbeiter!E17="","",Mitarbeiter!E17)</f>
      </c>
      <c r="E68" s="96">
        <f>IF(Mitarbeiter!W17="","",Mitarbeiter!W17)</f>
        <v>0</v>
      </c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  <c r="IU68" s="34"/>
      <c r="IV68" s="34"/>
    </row>
    <row r="69" spans="1:256" s="119" customFormat="1" ht="18" customHeight="1">
      <c r="A69" s="117"/>
      <c r="B69" s="95">
        <f>IF(Mitarbeiter!B18="","",Mitarbeiter!B18)</f>
      </c>
      <c r="C69" s="95">
        <f>IF(Mitarbeiter!C18="","",Mitarbeiter!C18)</f>
      </c>
      <c r="D69" s="95">
        <f>IF(Mitarbeiter!E18="","",Mitarbeiter!E18)</f>
      </c>
      <c r="E69" s="97">
        <f>IF(Mitarbeiter!W18="","",Mitarbeiter!W18)</f>
        <v>0</v>
      </c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  <c r="HQ69" s="61"/>
      <c r="HR69" s="61"/>
      <c r="HS69" s="61"/>
      <c r="HT69" s="61"/>
      <c r="HU69" s="61"/>
      <c r="HV69" s="61"/>
      <c r="HW69" s="61"/>
      <c r="HX69" s="61"/>
      <c r="HY69" s="61"/>
      <c r="HZ69" s="61"/>
      <c r="IA69" s="61"/>
      <c r="IB69" s="61"/>
      <c r="IC69" s="61"/>
      <c r="ID69" s="61"/>
      <c r="IE69" s="61"/>
      <c r="IF69" s="61"/>
      <c r="IG69" s="61"/>
      <c r="IH69" s="61"/>
      <c r="II69" s="61"/>
      <c r="IJ69" s="61"/>
      <c r="IK69" s="61"/>
      <c r="IL69" s="61"/>
      <c r="IM69" s="61"/>
      <c r="IN69" s="61"/>
      <c r="IO69" s="61"/>
      <c r="IP69" s="61"/>
      <c r="IQ69" s="61"/>
      <c r="IR69" s="61"/>
      <c r="IS69" s="61"/>
      <c r="IT69" s="61"/>
      <c r="IU69" s="61"/>
      <c r="IV69" s="61"/>
    </row>
    <row r="70" spans="2:256" ht="18" customHeight="1">
      <c r="B70" s="86">
        <f>IF(Mitarbeiter!B19="","",Mitarbeiter!B19)</f>
      </c>
      <c r="C70" s="86">
        <f>IF(Mitarbeiter!C19="","",Mitarbeiter!C19)</f>
      </c>
      <c r="D70" s="86">
        <f>IF(Mitarbeiter!E19="","",Mitarbeiter!E19)</f>
      </c>
      <c r="E70" s="96">
        <f>IF(Mitarbeiter!W19="","",Mitarbeiter!W19)</f>
        <v>0</v>
      </c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  <c r="IU70" s="34"/>
      <c r="IV70" s="34"/>
    </row>
    <row r="71" spans="1:256" s="119" customFormat="1" ht="18" customHeight="1">
      <c r="A71" s="117"/>
      <c r="B71" s="95">
        <f>IF(Mitarbeiter!B20="","",Mitarbeiter!B20)</f>
      </c>
      <c r="C71" s="95">
        <f>IF(Mitarbeiter!C20="","",Mitarbeiter!C20)</f>
      </c>
      <c r="D71" s="95">
        <f>IF(Mitarbeiter!E20="","",Mitarbeiter!E20)</f>
      </c>
      <c r="E71" s="97">
        <f>IF(Mitarbeiter!W20="","",Mitarbeiter!W20)</f>
        <v>0</v>
      </c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61"/>
      <c r="GT71" s="61"/>
      <c r="GU71" s="61"/>
      <c r="GV71" s="61"/>
      <c r="GW71" s="61"/>
      <c r="GX71" s="61"/>
      <c r="GY71" s="61"/>
      <c r="GZ71" s="61"/>
      <c r="HA71" s="61"/>
      <c r="HB71" s="61"/>
      <c r="HC71" s="61"/>
      <c r="HD71" s="61"/>
      <c r="HE71" s="61"/>
      <c r="HF71" s="61"/>
      <c r="HG71" s="61"/>
      <c r="HH71" s="61"/>
      <c r="HI71" s="61"/>
      <c r="HJ71" s="61"/>
      <c r="HK71" s="61"/>
      <c r="HL71" s="61"/>
      <c r="HM71" s="61"/>
      <c r="HN71" s="61"/>
      <c r="HO71" s="61"/>
      <c r="HP71" s="61"/>
      <c r="HQ71" s="61"/>
      <c r="HR71" s="61"/>
      <c r="HS71" s="61"/>
      <c r="HT71" s="61"/>
      <c r="HU71" s="61"/>
      <c r="HV71" s="61"/>
      <c r="HW71" s="61"/>
      <c r="HX71" s="61"/>
      <c r="HY71" s="61"/>
      <c r="HZ71" s="61"/>
      <c r="IA71" s="61"/>
      <c r="IB71" s="61"/>
      <c r="IC71" s="61"/>
      <c r="ID71" s="61"/>
      <c r="IE71" s="61"/>
      <c r="IF71" s="61"/>
      <c r="IG71" s="61"/>
      <c r="IH71" s="61"/>
      <c r="II71" s="61"/>
      <c r="IJ71" s="61"/>
      <c r="IK71" s="61"/>
      <c r="IL71" s="61"/>
      <c r="IM71" s="61"/>
      <c r="IN71" s="61"/>
      <c r="IO71" s="61"/>
      <c r="IP71" s="61"/>
      <c r="IQ71" s="61"/>
      <c r="IR71" s="61"/>
      <c r="IS71" s="61"/>
      <c r="IT71" s="61"/>
      <c r="IU71" s="61"/>
      <c r="IV71" s="61"/>
    </row>
    <row r="72" spans="2:256" ht="18" customHeight="1">
      <c r="B72" s="86">
        <f>IF(Mitarbeiter!B21="","",Mitarbeiter!B21)</f>
      </c>
      <c r="C72" s="86">
        <f>IF(Mitarbeiter!C21="","",Mitarbeiter!C21)</f>
      </c>
      <c r="D72" s="86">
        <f>IF(Mitarbeiter!E21="","",Mitarbeiter!E21)</f>
      </c>
      <c r="E72" s="96">
        <f>IF(Mitarbeiter!W21="","",Mitarbeiter!W21)</f>
        <v>0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  <c r="IS72" s="34"/>
      <c r="IT72" s="34"/>
      <c r="IU72" s="34"/>
      <c r="IV72" s="34"/>
    </row>
    <row r="73" spans="1:256" s="119" customFormat="1" ht="18" customHeight="1">
      <c r="A73" s="117"/>
      <c r="B73" s="95">
        <f>IF(Mitarbeiter!B22="","",Mitarbeiter!B22)</f>
      </c>
      <c r="C73" s="95">
        <f>IF(Mitarbeiter!C22="","",Mitarbeiter!C22)</f>
      </c>
      <c r="D73" s="95">
        <f>IF(Mitarbeiter!E22="","",Mitarbeiter!E22)</f>
      </c>
      <c r="E73" s="97">
        <f>IF(Mitarbeiter!W22="","",Mitarbeiter!W22)</f>
        <v>0</v>
      </c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61"/>
      <c r="FM73" s="61"/>
      <c r="FN73" s="61"/>
      <c r="FO73" s="61"/>
      <c r="FP73" s="61"/>
      <c r="FQ73" s="61"/>
      <c r="FR73" s="61"/>
      <c r="FS73" s="61"/>
      <c r="FT73" s="61"/>
      <c r="FU73" s="61"/>
      <c r="FV73" s="61"/>
      <c r="FW73" s="61"/>
      <c r="FX73" s="61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61"/>
      <c r="GJ73" s="61"/>
      <c r="GK73" s="61"/>
      <c r="GL73" s="61"/>
      <c r="GM73" s="61"/>
      <c r="GN73" s="61"/>
      <c r="GO73" s="61"/>
      <c r="GP73" s="61"/>
      <c r="GQ73" s="61"/>
      <c r="GR73" s="61"/>
      <c r="GS73" s="61"/>
      <c r="GT73" s="61"/>
      <c r="GU73" s="61"/>
      <c r="GV73" s="61"/>
      <c r="GW73" s="61"/>
      <c r="GX73" s="61"/>
      <c r="GY73" s="61"/>
      <c r="GZ73" s="61"/>
      <c r="HA73" s="61"/>
      <c r="HB73" s="61"/>
      <c r="HC73" s="61"/>
      <c r="HD73" s="61"/>
      <c r="HE73" s="61"/>
      <c r="HF73" s="61"/>
      <c r="HG73" s="61"/>
      <c r="HH73" s="61"/>
      <c r="HI73" s="61"/>
      <c r="HJ73" s="61"/>
      <c r="HK73" s="61"/>
      <c r="HL73" s="61"/>
      <c r="HM73" s="61"/>
      <c r="HN73" s="61"/>
      <c r="HO73" s="61"/>
      <c r="HP73" s="61"/>
      <c r="HQ73" s="61"/>
      <c r="HR73" s="61"/>
      <c r="HS73" s="61"/>
      <c r="HT73" s="61"/>
      <c r="HU73" s="61"/>
      <c r="HV73" s="61"/>
      <c r="HW73" s="61"/>
      <c r="HX73" s="61"/>
      <c r="HY73" s="61"/>
      <c r="HZ73" s="61"/>
      <c r="IA73" s="61"/>
      <c r="IB73" s="61"/>
      <c r="IC73" s="61"/>
      <c r="ID73" s="61"/>
      <c r="IE73" s="61"/>
      <c r="IF73" s="61"/>
      <c r="IG73" s="61"/>
      <c r="IH73" s="61"/>
      <c r="II73" s="61"/>
      <c r="IJ73" s="61"/>
      <c r="IK73" s="61"/>
      <c r="IL73" s="61"/>
      <c r="IM73" s="61"/>
      <c r="IN73" s="61"/>
      <c r="IO73" s="61"/>
      <c r="IP73" s="61"/>
      <c r="IQ73" s="61"/>
      <c r="IR73" s="61"/>
      <c r="IS73" s="61"/>
      <c r="IT73" s="61"/>
      <c r="IU73" s="61"/>
      <c r="IV73" s="61"/>
    </row>
    <row r="74" spans="2:256" ht="18" customHeight="1">
      <c r="B74" s="86">
        <f>IF(Mitarbeiter!B23="","",Mitarbeiter!B23)</f>
      </c>
      <c r="C74" s="86">
        <f>IF(Mitarbeiter!C23="","",Mitarbeiter!C23)</f>
      </c>
      <c r="D74" s="86">
        <f>IF(Mitarbeiter!E23="","",Mitarbeiter!E23)</f>
      </c>
      <c r="E74" s="96">
        <f>IF(Mitarbeiter!W23="","",Mitarbeiter!W23)</f>
        <v>0</v>
      </c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  <c r="IS74" s="34"/>
      <c r="IT74" s="34"/>
      <c r="IU74" s="34"/>
      <c r="IV74" s="34"/>
    </row>
    <row r="75" spans="1:256" s="119" customFormat="1" ht="18" customHeight="1">
      <c r="A75" s="117"/>
      <c r="B75" s="95">
        <f>IF(Mitarbeiter!B24="","",Mitarbeiter!B24)</f>
      </c>
      <c r="C75" s="95">
        <f>IF(Mitarbeiter!C24="","",Mitarbeiter!C24)</f>
      </c>
      <c r="D75" s="95">
        <f>IF(Mitarbeiter!E24="","",Mitarbeiter!E24)</f>
      </c>
      <c r="E75" s="97">
        <f>IF(Mitarbeiter!W24="","",Mitarbeiter!W24)</f>
        <v>0</v>
      </c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  <c r="FK75" s="61"/>
      <c r="FL75" s="61"/>
      <c r="FM75" s="61"/>
      <c r="FN75" s="61"/>
      <c r="FO75" s="61"/>
      <c r="FP75" s="61"/>
      <c r="FQ75" s="61"/>
      <c r="FR75" s="61"/>
      <c r="FS75" s="61"/>
      <c r="FT75" s="61"/>
      <c r="FU75" s="61"/>
      <c r="FV75" s="61"/>
      <c r="FW75" s="61"/>
      <c r="FX75" s="61"/>
      <c r="FY75" s="61"/>
      <c r="FZ75" s="61"/>
      <c r="GA75" s="61"/>
      <c r="GB75" s="61"/>
      <c r="GC75" s="61"/>
      <c r="GD75" s="61"/>
      <c r="GE75" s="61"/>
      <c r="GF75" s="61"/>
      <c r="GG75" s="61"/>
      <c r="GH75" s="61"/>
      <c r="GI75" s="61"/>
      <c r="GJ75" s="61"/>
      <c r="GK75" s="61"/>
      <c r="GL75" s="61"/>
      <c r="GM75" s="61"/>
      <c r="GN75" s="61"/>
      <c r="GO75" s="61"/>
      <c r="GP75" s="61"/>
      <c r="GQ75" s="61"/>
      <c r="GR75" s="61"/>
      <c r="GS75" s="61"/>
      <c r="GT75" s="61"/>
      <c r="GU75" s="61"/>
      <c r="GV75" s="61"/>
      <c r="GW75" s="61"/>
      <c r="GX75" s="61"/>
      <c r="GY75" s="61"/>
      <c r="GZ75" s="61"/>
      <c r="HA75" s="61"/>
      <c r="HB75" s="61"/>
      <c r="HC75" s="61"/>
      <c r="HD75" s="61"/>
      <c r="HE75" s="61"/>
      <c r="HF75" s="61"/>
      <c r="HG75" s="61"/>
      <c r="HH75" s="61"/>
      <c r="HI75" s="61"/>
      <c r="HJ75" s="61"/>
      <c r="HK75" s="61"/>
      <c r="HL75" s="61"/>
      <c r="HM75" s="61"/>
      <c r="HN75" s="61"/>
      <c r="HO75" s="61"/>
      <c r="HP75" s="61"/>
      <c r="HQ75" s="61"/>
      <c r="HR75" s="61"/>
      <c r="HS75" s="61"/>
      <c r="HT75" s="61"/>
      <c r="HU75" s="61"/>
      <c r="HV75" s="61"/>
      <c r="HW75" s="61"/>
      <c r="HX75" s="61"/>
      <c r="HY75" s="61"/>
      <c r="HZ75" s="61"/>
      <c r="IA75" s="61"/>
      <c r="IB75" s="61"/>
      <c r="IC75" s="61"/>
      <c r="ID75" s="61"/>
      <c r="IE75" s="61"/>
      <c r="IF75" s="61"/>
      <c r="IG75" s="61"/>
      <c r="IH75" s="61"/>
      <c r="II75" s="61"/>
      <c r="IJ75" s="61"/>
      <c r="IK75" s="61"/>
      <c r="IL75" s="61"/>
      <c r="IM75" s="61"/>
      <c r="IN75" s="61"/>
      <c r="IO75" s="61"/>
      <c r="IP75" s="61"/>
      <c r="IQ75" s="61"/>
      <c r="IR75" s="61"/>
      <c r="IS75" s="61"/>
      <c r="IT75" s="61"/>
      <c r="IU75" s="61"/>
      <c r="IV75" s="61"/>
    </row>
    <row r="76" spans="2:256" ht="18" customHeight="1">
      <c r="B76" s="86">
        <f>IF(Mitarbeiter!B25="","",Mitarbeiter!B25)</f>
      </c>
      <c r="C76" s="86">
        <f>IF(Mitarbeiter!C25="","",Mitarbeiter!C25)</f>
      </c>
      <c r="D76" s="86">
        <f>IF(Mitarbeiter!E25="","",Mitarbeiter!E25)</f>
      </c>
      <c r="E76" s="96">
        <f>IF(Mitarbeiter!W25="","",Mitarbeiter!W25)</f>
        <v>0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  <c r="IS76" s="34"/>
      <c r="IT76" s="34"/>
      <c r="IU76" s="34"/>
      <c r="IV76" s="34"/>
    </row>
    <row r="77" spans="1:256" s="119" customFormat="1" ht="18" customHeight="1">
      <c r="A77" s="117"/>
      <c r="B77" s="95">
        <f>IF(Mitarbeiter!B26="","",Mitarbeiter!B26)</f>
      </c>
      <c r="C77" s="95">
        <f>IF(Mitarbeiter!C26="","",Mitarbeiter!C26)</f>
      </c>
      <c r="D77" s="95">
        <f>IF(Mitarbeiter!E26="","",Mitarbeiter!E26)</f>
      </c>
      <c r="E77" s="97">
        <f>IF(Mitarbeiter!W26="","",Mitarbeiter!W26)</f>
        <v>0</v>
      </c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  <c r="FV77" s="61"/>
      <c r="FW77" s="61"/>
      <c r="FX77" s="61"/>
      <c r="FY77" s="61"/>
      <c r="FZ77" s="61"/>
      <c r="GA77" s="61"/>
      <c r="GB77" s="61"/>
      <c r="GC77" s="61"/>
      <c r="GD77" s="61"/>
      <c r="GE77" s="61"/>
      <c r="GF77" s="61"/>
      <c r="GG77" s="61"/>
      <c r="GH77" s="61"/>
      <c r="GI77" s="61"/>
      <c r="GJ77" s="61"/>
      <c r="GK77" s="61"/>
      <c r="GL77" s="61"/>
      <c r="GM77" s="61"/>
      <c r="GN77" s="61"/>
      <c r="GO77" s="61"/>
      <c r="GP77" s="61"/>
      <c r="GQ77" s="61"/>
      <c r="GR77" s="61"/>
      <c r="GS77" s="61"/>
      <c r="GT77" s="61"/>
      <c r="GU77" s="61"/>
      <c r="GV77" s="61"/>
      <c r="GW77" s="61"/>
      <c r="GX77" s="61"/>
      <c r="GY77" s="61"/>
      <c r="GZ77" s="61"/>
      <c r="HA77" s="61"/>
      <c r="HB77" s="61"/>
      <c r="HC77" s="61"/>
      <c r="HD77" s="61"/>
      <c r="HE77" s="61"/>
      <c r="HF77" s="61"/>
      <c r="HG77" s="61"/>
      <c r="HH77" s="61"/>
      <c r="HI77" s="61"/>
      <c r="HJ77" s="61"/>
      <c r="HK77" s="61"/>
      <c r="HL77" s="61"/>
      <c r="HM77" s="61"/>
      <c r="HN77" s="61"/>
      <c r="HO77" s="61"/>
      <c r="HP77" s="61"/>
      <c r="HQ77" s="61"/>
      <c r="HR77" s="61"/>
      <c r="HS77" s="61"/>
      <c r="HT77" s="61"/>
      <c r="HU77" s="61"/>
      <c r="HV77" s="61"/>
      <c r="HW77" s="61"/>
      <c r="HX77" s="61"/>
      <c r="HY77" s="61"/>
      <c r="HZ77" s="61"/>
      <c r="IA77" s="61"/>
      <c r="IB77" s="61"/>
      <c r="IC77" s="61"/>
      <c r="ID77" s="61"/>
      <c r="IE77" s="61"/>
      <c r="IF77" s="61"/>
      <c r="IG77" s="61"/>
      <c r="IH77" s="61"/>
      <c r="II77" s="61"/>
      <c r="IJ77" s="61"/>
      <c r="IK77" s="61"/>
      <c r="IL77" s="61"/>
      <c r="IM77" s="61"/>
      <c r="IN77" s="61"/>
      <c r="IO77" s="61"/>
      <c r="IP77" s="61"/>
      <c r="IQ77" s="61"/>
      <c r="IR77" s="61"/>
      <c r="IS77" s="61"/>
      <c r="IT77" s="61"/>
      <c r="IU77" s="61"/>
      <c r="IV77" s="61"/>
    </row>
    <row r="78" spans="2:256" ht="18" customHeight="1">
      <c r="B78" s="86">
        <f>IF(Mitarbeiter!B27="","",Mitarbeiter!B27)</f>
      </c>
      <c r="C78" s="86">
        <f>IF(Mitarbeiter!C27="","",Mitarbeiter!C27)</f>
      </c>
      <c r="D78" s="86">
        <f>IF(Mitarbeiter!E27="","",Mitarbeiter!E27)</f>
      </c>
      <c r="E78" s="96">
        <f>IF(Mitarbeiter!W27="","",Mitarbeiter!W27)</f>
        <v>0</v>
      </c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  <c r="ID78" s="34"/>
      <c r="IE78" s="34"/>
      <c r="IF78" s="34"/>
      <c r="IG78" s="34"/>
      <c r="IH78" s="34"/>
      <c r="II78" s="34"/>
      <c r="IJ78" s="34"/>
      <c r="IK78" s="34"/>
      <c r="IL78" s="34"/>
      <c r="IM78" s="34"/>
      <c r="IN78" s="34"/>
      <c r="IO78" s="34"/>
      <c r="IP78" s="34"/>
      <c r="IQ78" s="34"/>
      <c r="IR78" s="34"/>
      <c r="IS78" s="34"/>
      <c r="IT78" s="34"/>
      <c r="IU78" s="34"/>
      <c r="IV78" s="34"/>
    </row>
    <row r="79" spans="1:256" s="119" customFormat="1" ht="18" customHeight="1">
      <c r="A79" s="117"/>
      <c r="B79" s="95">
        <f>IF(Mitarbeiter!B28="","",Mitarbeiter!B28)</f>
      </c>
      <c r="C79" s="95">
        <f>IF(Mitarbeiter!C28="","",Mitarbeiter!C28)</f>
      </c>
      <c r="D79" s="95">
        <f>IF(Mitarbeiter!E28="","",Mitarbeiter!E28)</f>
      </c>
      <c r="E79" s="97">
        <f>IF(Mitarbeiter!W28="","",Mitarbeiter!W28)</f>
        <v>0</v>
      </c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  <c r="FK79" s="61"/>
      <c r="FL79" s="61"/>
      <c r="FM79" s="61"/>
      <c r="FN79" s="61"/>
      <c r="FO79" s="61"/>
      <c r="FP79" s="61"/>
      <c r="FQ79" s="61"/>
      <c r="FR79" s="61"/>
      <c r="FS79" s="61"/>
      <c r="FT79" s="61"/>
      <c r="FU79" s="61"/>
      <c r="FV79" s="61"/>
      <c r="FW79" s="61"/>
      <c r="FX79" s="61"/>
      <c r="FY79" s="61"/>
      <c r="FZ79" s="61"/>
      <c r="GA79" s="61"/>
      <c r="GB79" s="61"/>
      <c r="GC79" s="61"/>
      <c r="GD79" s="61"/>
      <c r="GE79" s="61"/>
      <c r="GF79" s="61"/>
      <c r="GG79" s="61"/>
      <c r="GH79" s="61"/>
      <c r="GI79" s="61"/>
      <c r="GJ79" s="61"/>
      <c r="GK79" s="61"/>
      <c r="GL79" s="61"/>
      <c r="GM79" s="61"/>
      <c r="GN79" s="61"/>
      <c r="GO79" s="61"/>
      <c r="GP79" s="61"/>
      <c r="GQ79" s="61"/>
      <c r="GR79" s="61"/>
      <c r="GS79" s="61"/>
      <c r="GT79" s="61"/>
      <c r="GU79" s="61"/>
      <c r="GV79" s="61"/>
      <c r="GW79" s="61"/>
      <c r="GX79" s="61"/>
      <c r="GY79" s="61"/>
      <c r="GZ79" s="61"/>
      <c r="HA79" s="61"/>
      <c r="HB79" s="61"/>
      <c r="HC79" s="61"/>
      <c r="HD79" s="61"/>
      <c r="HE79" s="61"/>
      <c r="HF79" s="61"/>
      <c r="HG79" s="61"/>
      <c r="HH79" s="61"/>
      <c r="HI79" s="61"/>
      <c r="HJ79" s="61"/>
      <c r="HK79" s="61"/>
      <c r="HL79" s="61"/>
      <c r="HM79" s="61"/>
      <c r="HN79" s="61"/>
      <c r="HO79" s="61"/>
      <c r="HP79" s="61"/>
      <c r="HQ79" s="61"/>
      <c r="HR79" s="61"/>
      <c r="HS79" s="61"/>
      <c r="HT79" s="61"/>
      <c r="HU79" s="61"/>
      <c r="HV79" s="61"/>
      <c r="HW79" s="61"/>
      <c r="HX79" s="61"/>
      <c r="HY79" s="61"/>
      <c r="HZ79" s="61"/>
      <c r="IA79" s="61"/>
      <c r="IB79" s="61"/>
      <c r="IC79" s="61"/>
      <c r="ID79" s="61"/>
      <c r="IE79" s="61"/>
      <c r="IF79" s="61"/>
      <c r="IG79" s="61"/>
      <c r="IH79" s="61"/>
      <c r="II79" s="61"/>
      <c r="IJ79" s="61"/>
      <c r="IK79" s="61"/>
      <c r="IL79" s="61"/>
      <c r="IM79" s="61"/>
      <c r="IN79" s="61"/>
      <c r="IO79" s="61"/>
      <c r="IP79" s="61"/>
      <c r="IQ79" s="61"/>
      <c r="IR79" s="61"/>
      <c r="IS79" s="61"/>
      <c r="IT79" s="61"/>
      <c r="IU79" s="61"/>
      <c r="IV79" s="61"/>
    </row>
    <row r="80" spans="2:256" ht="18" customHeight="1">
      <c r="B80" s="86">
        <f>IF(Mitarbeiter!B29="","",Mitarbeiter!B29)</f>
      </c>
      <c r="C80" s="86">
        <f>IF(Mitarbeiter!C29="","",Mitarbeiter!C29)</f>
      </c>
      <c r="D80" s="86">
        <f>IF(Mitarbeiter!E29="","",Mitarbeiter!E29)</f>
      </c>
      <c r="E80" s="96">
        <f>IF(Mitarbeiter!W29="","",Mitarbeiter!W29)</f>
        <v>0</v>
      </c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  <c r="HW80" s="34"/>
      <c r="HX80" s="34"/>
      <c r="HY80" s="34"/>
      <c r="HZ80" s="34"/>
      <c r="IA80" s="34"/>
      <c r="IB80" s="34"/>
      <c r="IC80" s="34"/>
      <c r="ID80" s="34"/>
      <c r="IE80" s="34"/>
      <c r="IF80" s="34"/>
      <c r="IG80" s="34"/>
      <c r="IH80" s="34"/>
      <c r="II80" s="34"/>
      <c r="IJ80" s="34"/>
      <c r="IK80" s="34"/>
      <c r="IL80" s="34"/>
      <c r="IM80" s="34"/>
      <c r="IN80" s="34"/>
      <c r="IO80" s="34"/>
      <c r="IP80" s="34"/>
      <c r="IQ80" s="34"/>
      <c r="IR80" s="34"/>
      <c r="IS80" s="34"/>
      <c r="IT80" s="34"/>
      <c r="IU80" s="34"/>
      <c r="IV80" s="34"/>
    </row>
    <row r="81" spans="1:256" s="119" customFormat="1" ht="18" customHeight="1">
      <c r="A81" s="117"/>
      <c r="B81" s="95">
        <f>IF(Mitarbeiter!B30="","",Mitarbeiter!B30)</f>
      </c>
      <c r="C81" s="95">
        <f>IF(Mitarbeiter!C30="","",Mitarbeiter!C30)</f>
      </c>
      <c r="D81" s="95">
        <f>IF(Mitarbeiter!E30="","",Mitarbeiter!E30)</f>
      </c>
      <c r="E81" s="97">
        <f>IF(Mitarbeiter!W30="","",Mitarbeiter!W30)</f>
        <v>0</v>
      </c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/>
      <c r="EL81" s="61"/>
      <c r="EM81" s="61"/>
      <c r="EN81" s="61"/>
      <c r="EO81" s="61"/>
      <c r="EP81" s="61"/>
      <c r="EQ81" s="61"/>
      <c r="ER81" s="61"/>
      <c r="ES81" s="61"/>
      <c r="ET81" s="61"/>
      <c r="EU81" s="61"/>
      <c r="EV81" s="61"/>
      <c r="EW81" s="61"/>
      <c r="EX81" s="61"/>
      <c r="EY81" s="61"/>
      <c r="EZ81" s="61"/>
      <c r="FA81" s="61"/>
      <c r="FB81" s="61"/>
      <c r="FC81" s="61"/>
      <c r="FD81" s="61"/>
      <c r="FE81" s="61"/>
      <c r="FF81" s="61"/>
      <c r="FG81" s="61"/>
      <c r="FH81" s="61"/>
      <c r="FI81" s="61"/>
      <c r="FJ81" s="61"/>
      <c r="FK81" s="61"/>
      <c r="FL81" s="61"/>
      <c r="FM81" s="61"/>
      <c r="FN81" s="61"/>
      <c r="FO81" s="61"/>
      <c r="FP81" s="61"/>
      <c r="FQ81" s="61"/>
      <c r="FR81" s="61"/>
      <c r="FS81" s="61"/>
      <c r="FT81" s="61"/>
      <c r="FU81" s="61"/>
      <c r="FV81" s="61"/>
      <c r="FW81" s="61"/>
      <c r="FX81" s="61"/>
      <c r="FY81" s="61"/>
      <c r="FZ81" s="61"/>
      <c r="GA81" s="61"/>
      <c r="GB81" s="61"/>
      <c r="GC81" s="61"/>
      <c r="GD81" s="61"/>
      <c r="GE81" s="61"/>
      <c r="GF81" s="61"/>
      <c r="GG81" s="61"/>
      <c r="GH81" s="61"/>
      <c r="GI81" s="61"/>
      <c r="GJ81" s="61"/>
      <c r="GK81" s="61"/>
      <c r="GL81" s="61"/>
      <c r="GM81" s="61"/>
      <c r="GN81" s="61"/>
      <c r="GO81" s="61"/>
      <c r="GP81" s="61"/>
      <c r="GQ81" s="61"/>
      <c r="GR81" s="61"/>
      <c r="GS81" s="61"/>
      <c r="GT81" s="61"/>
      <c r="GU81" s="61"/>
      <c r="GV81" s="61"/>
      <c r="GW81" s="61"/>
      <c r="GX81" s="61"/>
      <c r="GY81" s="61"/>
      <c r="GZ81" s="61"/>
      <c r="HA81" s="61"/>
      <c r="HB81" s="61"/>
      <c r="HC81" s="61"/>
      <c r="HD81" s="61"/>
      <c r="HE81" s="61"/>
      <c r="HF81" s="61"/>
      <c r="HG81" s="61"/>
      <c r="HH81" s="61"/>
      <c r="HI81" s="61"/>
      <c r="HJ81" s="61"/>
      <c r="HK81" s="61"/>
      <c r="HL81" s="61"/>
      <c r="HM81" s="61"/>
      <c r="HN81" s="61"/>
      <c r="HO81" s="61"/>
      <c r="HP81" s="61"/>
      <c r="HQ81" s="61"/>
      <c r="HR81" s="61"/>
      <c r="HS81" s="61"/>
      <c r="HT81" s="61"/>
      <c r="HU81" s="61"/>
      <c r="HV81" s="61"/>
      <c r="HW81" s="61"/>
      <c r="HX81" s="61"/>
      <c r="HY81" s="61"/>
      <c r="HZ81" s="61"/>
      <c r="IA81" s="61"/>
      <c r="IB81" s="61"/>
      <c r="IC81" s="61"/>
      <c r="ID81" s="61"/>
      <c r="IE81" s="61"/>
      <c r="IF81" s="61"/>
      <c r="IG81" s="61"/>
      <c r="IH81" s="61"/>
      <c r="II81" s="61"/>
      <c r="IJ81" s="61"/>
      <c r="IK81" s="61"/>
      <c r="IL81" s="61"/>
      <c r="IM81" s="61"/>
      <c r="IN81" s="61"/>
      <c r="IO81" s="61"/>
      <c r="IP81" s="61"/>
      <c r="IQ81" s="61"/>
      <c r="IR81" s="61"/>
      <c r="IS81" s="61"/>
      <c r="IT81" s="61"/>
      <c r="IU81" s="61"/>
      <c r="IV81" s="61"/>
    </row>
    <row r="82" spans="2:256" ht="18" customHeight="1">
      <c r="B82" s="86">
        <f>IF(Mitarbeiter!B31="","",Mitarbeiter!B31)</f>
      </c>
      <c r="C82" s="86">
        <f>IF(Mitarbeiter!C31="","",Mitarbeiter!C31)</f>
      </c>
      <c r="D82" s="86">
        <f>IF(Mitarbeiter!E31="","",Mitarbeiter!E31)</f>
      </c>
      <c r="E82" s="96">
        <f>IF(Mitarbeiter!W31="","",Mitarbeiter!W31)</f>
        <v>0</v>
      </c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34"/>
      <c r="HS82" s="34"/>
      <c r="HT82" s="34"/>
      <c r="HU82" s="34"/>
      <c r="HV82" s="34"/>
      <c r="HW82" s="34"/>
      <c r="HX82" s="34"/>
      <c r="HY82" s="34"/>
      <c r="HZ82" s="34"/>
      <c r="IA82" s="34"/>
      <c r="IB82" s="34"/>
      <c r="IC82" s="34"/>
      <c r="ID82" s="34"/>
      <c r="IE82" s="34"/>
      <c r="IF82" s="34"/>
      <c r="IG82" s="34"/>
      <c r="IH82" s="34"/>
      <c r="II82" s="34"/>
      <c r="IJ82" s="34"/>
      <c r="IK82" s="34"/>
      <c r="IL82" s="34"/>
      <c r="IM82" s="34"/>
      <c r="IN82" s="34"/>
      <c r="IO82" s="34"/>
      <c r="IP82" s="34"/>
      <c r="IQ82" s="34"/>
      <c r="IR82" s="34"/>
      <c r="IS82" s="34"/>
      <c r="IT82" s="34"/>
      <c r="IU82" s="34"/>
      <c r="IV82" s="34"/>
    </row>
    <row r="83" spans="1:256" s="119" customFormat="1" ht="18" customHeight="1">
      <c r="A83" s="117"/>
      <c r="B83" s="95">
        <f>IF(Mitarbeiter!B32="","",Mitarbeiter!B32)</f>
      </c>
      <c r="C83" s="95">
        <f>IF(Mitarbeiter!C32="","",Mitarbeiter!C32)</f>
      </c>
      <c r="D83" s="95">
        <f>IF(Mitarbeiter!E32="","",Mitarbeiter!E32)</f>
      </c>
      <c r="E83" s="97">
        <f>IF(Mitarbeiter!W32="","",Mitarbeiter!W32)</f>
        <v>0</v>
      </c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  <c r="EJ83" s="61"/>
      <c r="EK83" s="61"/>
      <c r="EL83" s="61"/>
      <c r="EM83" s="61"/>
      <c r="EN83" s="61"/>
      <c r="EO83" s="61"/>
      <c r="EP83" s="61"/>
      <c r="EQ83" s="61"/>
      <c r="ER83" s="61"/>
      <c r="ES83" s="61"/>
      <c r="ET83" s="61"/>
      <c r="EU83" s="61"/>
      <c r="EV83" s="61"/>
      <c r="EW83" s="61"/>
      <c r="EX83" s="61"/>
      <c r="EY83" s="61"/>
      <c r="EZ83" s="61"/>
      <c r="FA83" s="61"/>
      <c r="FB83" s="61"/>
      <c r="FC83" s="61"/>
      <c r="FD83" s="61"/>
      <c r="FE83" s="61"/>
      <c r="FF83" s="61"/>
      <c r="FG83" s="61"/>
      <c r="FH83" s="61"/>
      <c r="FI83" s="61"/>
      <c r="FJ83" s="61"/>
      <c r="FK83" s="61"/>
      <c r="FL83" s="61"/>
      <c r="FM83" s="61"/>
      <c r="FN83" s="61"/>
      <c r="FO83" s="61"/>
      <c r="FP83" s="61"/>
      <c r="FQ83" s="61"/>
      <c r="FR83" s="61"/>
      <c r="FS83" s="61"/>
      <c r="FT83" s="61"/>
      <c r="FU83" s="61"/>
      <c r="FV83" s="61"/>
      <c r="FW83" s="61"/>
      <c r="FX83" s="61"/>
      <c r="FY83" s="61"/>
      <c r="FZ83" s="61"/>
      <c r="GA83" s="61"/>
      <c r="GB83" s="61"/>
      <c r="GC83" s="61"/>
      <c r="GD83" s="61"/>
      <c r="GE83" s="61"/>
      <c r="GF83" s="61"/>
      <c r="GG83" s="61"/>
      <c r="GH83" s="61"/>
      <c r="GI83" s="61"/>
      <c r="GJ83" s="61"/>
      <c r="GK83" s="61"/>
      <c r="GL83" s="61"/>
      <c r="GM83" s="61"/>
      <c r="GN83" s="61"/>
      <c r="GO83" s="61"/>
      <c r="GP83" s="61"/>
      <c r="GQ83" s="61"/>
      <c r="GR83" s="61"/>
      <c r="GS83" s="61"/>
      <c r="GT83" s="61"/>
      <c r="GU83" s="61"/>
      <c r="GV83" s="61"/>
      <c r="GW83" s="61"/>
      <c r="GX83" s="61"/>
      <c r="GY83" s="61"/>
      <c r="GZ83" s="61"/>
      <c r="HA83" s="61"/>
      <c r="HB83" s="61"/>
      <c r="HC83" s="61"/>
      <c r="HD83" s="61"/>
      <c r="HE83" s="61"/>
      <c r="HF83" s="61"/>
      <c r="HG83" s="61"/>
      <c r="HH83" s="61"/>
      <c r="HI83" s="61"/>
      <c r="HJ83" s="61"/>
      <c r="HK83" s="61"/>
      <c r="HL83" s="61"/>
      <c r="HM83" s="61"/>
      <c r="HN83" s="61"/>
      <c r="HO83" s="61"/>
      <c r="HP83" s="61"/>
      <c r="HQ83" s="61"/>
      <c r="HR83" s="61"/>
      <c r="HS83" s="61"/>
      <c r="HT83" s="61"/>
      <c r="HU83" s="61"/>
      <c r="HV83" s="61"/>
      <c r="HW83" s="61"/>
      <c r="HX83" s="61"/>
      <c r="HY83" s="61"/>
      <c r="HZ83" s="61"/>
      <c r="IA83" s="61"/>
      <c r="IB83" s="61"/>
      <c r="IC83" s="61"/>
      <c r="ID83" s="61"/>
      <c r="IE83" s="61"/>
      <c r="IF83" s="61"/>
      <c r="IG83" s="61"/>
      <c r="IH83" s="61"/>
      <c r="II83" s="61"/>
      <c r="IJ83" s="61"/>
      <c r="IK83" s="61"/>
      <c r="IL83" s="61"/>
      <c r="IM83" s="61"/>
      <c r="IN83" s="61"/>
      <c r="IO83" s="61"/>
      <c r="IP83" s="61"/>
      <c r="IQ83" s="61"/>
      <c r="IR83" s="61"/>
      <c r="IS83" s="61"/>
      <c r="IT83" s="61"/>
      <c r="IU83" s="61"/>
      <c r="IV83" s="61"/>
    </row>
    <row r="84" spans="2:256" ht="18" customHeight="1">
      <c r="B84" s="86">
        <f>IF(Mitarbeiter!B33="","",Mitarbeiter!B33)</f>
      </c>
      <c r="C84" s="86">
        <f>IF(Mitarbeiter!C33="","",Mitarbeiter!C33)</f>
      </c>
      <c r="D84" s="86">
        <f>IF(Mitarbeiter!E33="","",Mitarbeiter!E33)</f>
      </c>
      <c r="E84" s="96">
        <f>IF(Mitarbeiter!W33="","",Mitarbeiter!W33)</f>
        <v>0</v>
      </c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  <c r="HX84" s="34"/>
      <c r="HY84" s="34"/>
      <c r="HZ84" s="34"/>
      <c r="IA84" s="34"/>
      <c r="IB84" s="34"/>
      <c r="IC84" s="34"/>
      <c r="ID84" s="34"/>
      <c r="IE84" s="34"/>
      <c r="IF84" s="34"/>
      <c r="IG84" s="34"/>
      <c r="IH84" s="34"/>
      <c r="II84" s="34"/>
      <c r="IJ84" s="34"/>
      <c r="IK84" s="34"/>
      <c r="IL84" s="34"/>
      <c r="IM84" s="34"/>
      <c r="IN84" s="34"/>
      <c r="IO84" s="34"/>
      <c r="IP84" s="34"/>
      <c r="IQ84" s="34"/>
      <c r="IR84" s="34"/>
      <c r="IS84" s="34"/>
      <c r="IT84" s="34"/>
      <c r="IU84" s="34"/>
      <c r="IV84" s="34"/>
    </row>
    <row r="85" spans="1:256" s="119" customFormat="1" ht="18" customHeight="1">
      <c r="A85" s="117"/>
      <c r="B85" s="95">
        <f>IF(Mitarbeiter!B34="","",Mitarbeiter!B34)</f>
      </c>
      <c r="C85" s="95">
        <f>IF(Mitarbeiter!C34="","",Mitarbeiter!C34)</f>
      </c>
      <c r="D85" s="95">
        <f>IF(Mitarbeiter!E34="","",Mitarbeiter!E34)</f>
      </c>
      <c r="E85" s="97">
        <f>IF(Mitarbeiter!W34="","",Mitarbeiter!W34)</f>
        <v>0</v>
      </c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  <c r="EJ85" s="61"/>
      <c r="EK85" s="61"/>
      <c r="EL85" s="61"/>
      <c r="EM85" s="61"/>
      <c r="EN85" s="61"/>
      <c r="EO85" s="61"/>
      <c r="EP85" s="61"/>
      <c r="EQ85" s="61"/>
      <c r="ER85" s="61"/>
      <c r="ES85" s="61"/>
      <c r="ET85" s="61"/>
      <c r="EU85" s="61"/>
      <c r="EV85" s="61"/>
      <c r="EW85" s="61"/>
      <c r="EX85" s="61"/>
      <c r="EY85" s="61"/>
      <c r="EZ85" s="61"/>
      <c r="FA85" s="61"/>
      <c r="FB85" s="61"/>
      <c r="FC85" s="61"/>
      <c r="FD85" s="61"/>
      <c r="FE85" s="61"/>
      <c r="FF85" s="61"/>
      <c r="FG85" s="61"/>
      <c r="FH85" s="61"/>
      <c r="FI85" s="61"/>
      <c r="FJ85" s="61"/>
      <c r="FK85" s="61"/>
      <c r="FL85" s="61"/>
      <c r="FM85" s="61"/>
      <c r="FN85" s="61"/>
      <c r="FO85" s="61"/>
      <c r="FP85" s="61"/>
      <c r="FQ85" s="61"/>
      <c r="FR85" s="61"/>
      <c r="FS85" s="61"/>
      <c r="FT85" s="61"/>
      <c r="FU85" s="61"/>
      <c r="FV85" s="61"/>
      <c r="FW85" s="61"/>
      <c r="FX85" s="61"/>
      <c r="FY85" s="61"/>
      <c r="FZ85" s="61"/>
      <c r="GA85" s="61"/>
      <c r="GB85" s="61"/>
      <c r="GC85" s="61"/>
      <c r="GD85" s="61"/>
      <c r="GE85" s="61"/>
      <c r="GF85" s="61"/>
      <c r="GG85" s="61"/>
      <c r="GH85" s="61"/>
      <c r="GI85" s="61"/>
      <c r="GJ85" s="61"/>
      <c r="GK85" s="61"/>
      <c r="GL85" s="61"/>
      <c r="GM85" s="61"/>
      <c r="GN85" s="61"/>
      <c r="GO85" s="61"/>
      <c r="GP85" s="61"/>
      <c r="GQ85" s="61"/>
      <c r="GR85" s="61"/>
      <c r="GS85" s="61"/>
      <c r="GT85" s="61"/>
      <c r="GU85" s="61"/>
      <c r="GV85" s="61"/>
      <c r="GW85" s="61"/>
      <c r="GX85" s="61"/>
      <c r="GY85" s="61"/>
      <c r="GZ85" s="61"/>
      <c r="HA85" s="61"/>
      <c r="HB85" s="61"/>
      <c r="HC85" s="61"/>
      <c r="HD85" s="61"/>
      <c r="HE85" s="61"/>
      <c r="HF85" s="61"/>
      <c r="HG85" s="61"/>
      <c r="HH85" s="61"/>
      <c r="HI85" s="61"/>
      <c r="HJ85" s="61"/>
      <c r="HK85" s="61"/>
      <c r="HL85" s="61"/>
      <c r="HM85" s="61"/>
      <c r="HN85" s="61"/>
      <c r="HO85" s="61"/>
      <c r="HP85" s="61"/>
      <c r="HQ85" s="61"/>
      <c r="HR85" s="61"/>
      <c r="HS85" s="61"/>
      <c r="HT85" s="61"/>
      <c r="HU85" s="61"/>
      <c r="HV85" s="61"/>
      <c r="HW85" s="61"/>
      <c r="HX85" s="61"/>
      <c r="HY85" s="61"/>
      <c r="HZ85" s="61"/>
      <c r="IA85" s="61"/>
      <c r="IB85" s="61"/>
      <c r="IC85" s="61"/>
      <c r="ID85" s="61"/>
      <c r="IE85" s="61"/>
      <c r="IF85" s="61"/>
      <c r="IG85" s="61"/>
      <c r="IH85" s="61"/>
      <c r="II85" s="61"/>
      <c r="IJ85" s="61"/>
      <c r="IK85" s="61"/>
      <c r="IL85" s="61"/>
      <c r="IM85" s="61"/>
      <c r="IN85" s="61"/>
      <c r="IO85" s="61"/>
      <c r="IP85" s="61"/>
      <c r="IQ85" s="61"/>
      <c r="IR85" s="61"/>
      <c r="IS85" s="61"/>
      <c r="IT85" s="61"/>
      <c r="IU85" s="61"/>
      <c r="IV85" s="61"/>
    </row>
    <row r="86" spans="2:256" ht="18" customHeight="1">
      <c r="B86" s="86">
        <f>IF(Mitarbeiter!B35="","",Mitarbeiter!B35)</f>
      </c>
      <c r="C86" s="86">
        <f>IF(Mitarbeiter!C35="","",Mitarbeiter!C35)</f>
      </c>
      <c r="D86" s="86">
        <f>IF(Mitarbeiter!E35="","",Mitarbeiter!E35)</f>
      </c>
      <c r="E86" s="96">
        <f>IF(Mitarbeiter!W35="","",Mitarbeiter!W35)</f>
        <v>0</v>
      </c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34"/>
      <c r="HW86" s="34"/>
      <c r="HX86" s="34"/>
      <c r="HY86" s="34"/>
      <c r="HZ86" s="34"/>
      <c r="IA86" s="34"/>
      <c r="IB86" s="34"/>
      <c r="IC86" s="34"/>
      <c r="ID86" s="34"/>
      <c r="IE86" s="34"/>
      <c r="IF86" s="34"/>
      <c r="IG86" s="34"/>
      <c r="IH86" s="34"/>
      <c r="II86" s="34"/>
      <c r="IJ86" s="34"/>
      <c r="IK86" s="34"/>
      <c r="IL86" s="34"/>
      <c r="IM86" s="34"/>
      <c r="IN86" s="34"/>
      <c r="IO86" s="34"/>
      <c r="IP86" s="34"/>
      <c r="IQ86" s="34"/>
      <c r="IR86" s="34"/>
      <c r="IS86" s="34"/>
      <c r="IT86" s="34"/>
      <c r="IU86" s="34"/>
      <c r="IV86" s="34"/>
    </row>
    <row r="87" spans="1:256" s="119" customFormat="1" ht="18" customHeight="1">
      <c r="A87" s="117"/>
      <c r="B87" s="95">
        <f>IF(Mitarbeiter!B36="","",Mitarbeiter!B36)</f>
      </c>
      <c r="C87" s="95">
        <f>IF(Mitarbeiter!C36="","",Mitarbeiter!C36)</f>
      </c>
      <c r="D87" s="95">
        <f>IF(Mitarbeiter!E36="","",Mitarbeiter!E36)</f>
      </c>
      <c r="E87" s="97">
        <f>IF(Mitarbeiter!W36="","",Mitarbeiter!W36)</f>
        <v>0</v>
      </c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  <c r="FX87" s="61"/>
      <c r="FY87" s="61"/>
      <c r="FZ87" s="61"/>
      <c r="GA87" s="61"/>
      <c r="GB87" s="61"/>
      <c r="GC87" s="61"/>
      <c r="GD87" s="61"/>
      <c r="GE87" s="61"/>
      <c r="GF87" s="61"/>
      <c r="GG87" s="61"/>
      <c r="GH87" s="61"/>
      <c r="GI87" s="61"/>
      <c r="GJ87" s="61"/>
      <c r="GK87" s="61"/>
      <c r="GL87" s="61"/>
      <c r="GM87" s="61"/>
      <c r="GN87" s="61"/>
      <c r="GO87" s="61"/>
      <c r="GP87" s="61"/>
      <c r="GQ87" s="61"/>
      <c r="GR87" s="61"/>
      <c r="GS87" s="61"/>
      <c r="GT87" s="61"/>
      <c r="GU87" s="61"/>
      <c r="GV87" s="61"/>
      <c r="GW87" s="61"/>
      <c r="GX87" s="61"/>
      <c r="GY87" s="61"/>
      <c r="GZ87" s="61"/>
      <c r="HA87" s="61"/>
      <c r="HB87" s="61"/>
      <c r="HC87" s="61"/>
      <c r="HD87" s="61"/>
      <c r="HE87" s="61"/>
      <c r="HF87" s="61"/>
      <c r="HG87" s="61"/>
      <c r="HH87" s="61"/>
      <c r="HI87" s="61"/>
      <c r="HJ87" s="61"/>
      <c r="HK87" s="61"/>
      <c r="HL87" s="61"/>
      <c r="HM87" s="61"/>
      <c r="HN87" s="61"/>
      <c r="HO87" s="61"/>
      <c r="HP87" s="61"/>
      <c r="HQ87" s="61"/>
      <c r="HR87" s="61"/>
      <c r="HS87" s="61"/>
      <c r="HT87" s="61"/>
      <c r="HU87" s="61"/>
      <c r="HV87" s="61"/>
      <c r="HW87" s="61"/>
      <c r="HX87" s="61"/>
      <c r="HY87" s="61"/>
      <c r="HZ87" s="61"/>
      <c r="IA87" s="61"/>
      <c r="IB87" s="61"/>
      <c r="IC87" s="61"/>
      <c r="ID87" s="61"/>
      <c r="IE87" s="61"/>
      <c r="IF87" s="61"/>
      <c r="IG87" s="61"/>
      <c r="IH87" s="61"/>
      <c r="II87" s="61"/>
      <c r="IJ87" s="61"/>
      <c r="IK87" s="61"/>
      <c r="IL87" s="61"/>
      <c r="IM87" s="61"/>
      <c r="IN87" s="61"/>
      <c r="IO87" s="61"/>
      <c r="IP87" s="61"/>
      <c r="IQ87" s="61"/>
      <c r="IR87" s="61"/>
      <c r="IS87" s="61"/>
      <c r="IT87" s="61"/>
      <c r="IU87" s="61"/>
      <c r="IV87" s="61"/>
    </row>
  </sheetData>
  <sheetProtection password="8205" sheet="1" objects="1" scenarios="1" selectLockedCells="1"/>
  <conditionalFormatting sqref="F6:GE6 F49:IV49">
    <cfRule type="expression" priority="1" dxfId="13" stopIfTrue="1">
      <formula>OR(F5=1,F5=3,F5=5,F5=7,F5=9,F5=11)</formula>
    </cfRule>
  </conditionalFormatting>
  <conditionalFormatting sqref="F51:IV51 F8:GE8">
    <cfRule type="expression" priority="2" dxfId="0" stopIfTrue="1">
      <formula>OR(F13=1,F10=1)</formula>
    </cfRule>
    <cfRule type="expression" priority="3" dxfId="13" stopIfTrue="1">
      <formula>OR(F5=1,F5=3,F5=5,F5=7,F5=9,F5=11)</formula>
    </cfRule>
  </conditionalFormatting>
  <conditionalFormatting sqref="F57:IV57 F14:GE14">
    <cfRule type="expression" priority="4" dxfId="37" stopIfTrue="1">
      <formula>F11=1</formula>
    </cfRule>
    <cfRule type="expression" priority="5" dxfId="0" stopIfTrue="1">
      <formula>OR(F13=1,F10=1)</formula>
    </cfRule>
    <cfRule type="expression" priority="6" dxfId="13" stopIfTrue="1">
      <formula>OR(F5=1,F5=3,F5=5,F5=7,F5=9,F5=11)</formula>
    </cfRule>
  </conditionalFormatting>
  <conditionalFormatting sqref="F7:GE7 F50:GG50">
    <cfRule type="expression" priority="7" dxfId="13" stopIfTrue="1">
      <formula>OR(F5=1,F5=3,F5=5,F5=7,F5=9,F5=11)</formula>
    </cfRule>
  </conditionalFormatting>
  <conditionalFormatting sqref="G9:GE9">
    <cfRule type="expression" priority="8" dxfId="0" stopIfTrue="1">
      <formula>OR(G13=1,G10=1)</formula>
    </cfRule>
    <cfRule type="expression" priority="9" dxfId="13" stopIfTrue="1">
      <formula>OR(G5=1,G5=3,G5=5,G5=7,G5=9,45=11)</formula>
    </cfRule>
  </conditionalFormatting>
  <conditionalFormatting sqref="F52:GG52">
    <cfRule type="expression" priority="10" dxfId="0" stopIfTrue="1">
      <formula>OR(F56=1,F53=1)</formula>
    </cfRule>
    <cfRule type="expression" priority="11" dxfId="13" stopIfTrue="1">
      <formula>OR(F48=1,F48=3,F48=5,F48=7,F48=9,F48=11)</formula>
    </cfRule>
  </conditionalFormatting>
  <conditionalFormatting sqref="F9">
    <cfRule type="expression" priority="12" dxfId="0" stopIfTrue="1">
      <formula>OR(AN2=1,F10=1)</formula>
    </cfRule>
    <cfRule type="expression" priority="13" dxfId="13" stopIfTrue="1">
      <formula>OR(F5=1,F5=3,F5=5,F5=7,F5=9,F5=11)</formula>
    </cfRule>
  </conditionalFormatting>
  <conditionalFormatting sqref="GH50:IV50">
    <cfRule type="cellIs" priority="14" dxfId="27" operator="equal" stopIfTrue="1">
      <formula>OR(Januar,März,Mai,Juli,September,November)</formula>
    </cfRule>
  </conditionalFormatting>
  <conditionalFormatting sqref="GH58:IV59">
    <cfRule type="expression" priority="15" dxfId="20" stopIfTrue="1">
      <formula>OR(GH58=$F$2,GH58=$M$2,GH58=$U$2,GH58=$AD$2,GH58=$AM$2,GH58=$AW$2,GH58=$BF$2)</formula>
    </cfRule>
    <cfRule type="expression" priority="16" dxfId="19" stopIfTrue="1">
      <formula>OR(GH58=$BN$2,GH58=$BV$2,GH58=$CD$2,GH58=$CU$2,GH58=$DD$2)</formula>
    </cfRule>
    <cfRule type="expression" priority="17" dxfId="0" stopIfTrue="1">
      <formula>OR(GH$53=1,GH$56=1)</formula>
    </cfRule>
  </conditionalFormatting>
  <conditionalFormatting sqref="F15:GE44">
    <cfRule type="expression" priority="18" dxfId="20" stopIfTrue="1">
      <formula>OR(F15=$F$2,F15=$M$2,F15=$U$2,F15=$AD$2,F15=$AM$2,F15=$AW$2,F15=$BF$2)</formula>
    </cfRule>
    <cfRule type="expression" priority="19" dxfId="19" stopIfTrue="1">
      <formula>OR(F15=$BN$2,F15=$BV$2,F15=$CD$2,F15=$CM$2,F15=$CU$2,F15=$DD$2)</formula>
    </cfRule>
    <cfRule type="expression" priority="20" dxfId="0" stopIfTrue="1">
      <formula>OR(F$13=1,F$10=1)</formula>
    </cfRule>
  </conditionalFormatting>
  <conditionalFormatting sqref="F58:GG59 F60:IV87">
    <cfRule type="expression" priority="21" dxfId="20" stopIfTrue="1">
      <formula>OR(F58=$F$2,F58=$M$2,F58=$U$2,F58=$AD$2,F58=$AM$2,F58=$AW$2,F58=$BF$2)</formula>
    </cfRule>
    <cfRule type="expression" priority="22" dxfId="19" stopIfTrue="1">
      <formula>OR(F58=$BN$2,F58=$BV$2,F58=$CD$2,F58=$CM$2,F58=$CU$2,F58=$DD$2)</formula>
    </cfRule>
    <cfRule type="expression" priority="23" dxfId="0" stopIfTrue="1">
      <formula>OR(F$53=1,F$56=1)</formula>
    </cfRule>
  </conditionalFormatting>
  <printOptions/>
  <pageMargins left="0.56" right="0.41" top="0.8" bottom="0.62" header="0.5118110236220472" footer="0.38"/>
  <pageSetup horizontalDpi="300" verticalDpi="300" orientation="landscape" pageOrder="overThenDown" paperSize="9" r:id="rId2"/>
  <headerFooter alignWithMargins="0">
    <oddFooter>&amp;L&amp;A - &amp;D - &amp;T&amp;RSeite: &amp;P</oddFooter>
  </headerFooter>
  <rowBreaks count="1" manualBreakCount="1">
    <brk id="4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AK370"/>
  <sheetViews>
    <sheetView showGridLines="0" showRowColHeaders="0" showZeros="0" showOutlineSymbols="0" zoomScalePageLayoutView="0" workbookViewId="0" topLeftCell="A1">
      <pane ySplit="3" topLeftCell="A4" activePane="bottomLeft" state="frozen"/>
      <selection pane="topLeft" activeCell="A1" sqref="A1"/>
      <selection pane="bottomLeft" activeCell="E1" sqref="E1"/>
    </sheetView>
  </sheetViews>
  <sheetFormatPr defaultColWidth="11.421875" defaultRowHeight="12.75"/>
  <cols>
    <col min="1" max="1" width="0.9921875" style="124" customWidth="1"/>
    <col min="2" max="4" width="3.140625" style="122" hidden="1" customWidth="1"/>
    <col min="5" max="5" width="2.140625" style="123" customWidth="1"/>
    <col min="6" max="6" width="7.28125" style="124" customWidth="1"/>
    <col min="7" max="7" width="3.140625" style="125" customWidth="1"/>
    <col min="8" max="18" width="3.140625" style="126" customWidth="1"/>
    <col min="19" max="19" width="3.140625" style="125" customWidth="1"/>
    <col min="20" max="20" width="3.140625" style="126" customWidth="1"/>
    <col min="21" max="21" width="3.140625" style="125" customWidth="1"/>
    <col min="22" max="22" width="3.140625" style="126" customWidth="1"/>
    <col min="23" max="23" width="3.140625" style="125" customWidth="1"/>
    <col min="24" max="24" width="3.140625" style="126" customWidth="1"/>
    <col min="25" max="25" width="3.140625" style="125" customWidth="1"/>
    <col min="26" max="26" width="3.140625" style="126" customWidth="1"/>
    <col min="27" max="27" width="3.140625" style="125" customWidth="1"/>
    <col min="28" max="28" width="3.140625" style="126" customWidth="1"/>
    <col min="29" max="29" width="3.140625" style="125" customWidth="1"/>
    <col min="30" max="30" width="3.140625" style="126" customWidth="1"/>
    <col min="31" max="31" width="3.140625" style="125" customWidth="1"/>
    <col min="32" max="32" width="3.140625" style="126" customWidth="1"/>
    <col min="33" max="33" width="3.140625" style="125" customWidth="1"/>
    <col min="34" max="34" width="3.140625" style="126" customWidth="1"/>
    <col min="35" max="35" width="3.140625" style="125" customWidth="1"/>
    <col min="36" max="36" width="3.140625" style="126" customWidth="1"/>
    <col min="37" max="16384" width="11.421875" style="124" customWidth="1"/>
  </cols>
  <sheetData>
    <row r="1" spans="1:37" s="127" customFormat="1" ht="9.75" customHeight="1">
      <c r="A1" s="124"/>
      <c r="B1" s="122"/>
      <c r="C1" s="122"/>
      <c r="D1" s="122"/>
      <c r="E1" s="123"/>
      <c r="F1" s="124"/>
      <c r="G1" s="125" t="str">
        <f>Plan!F2</f>
        <v>u</v>
      </c>
      <c r="H1" s="125" t="str">
        <f>Plan!M2</f>
        <v>u2</v>
      </c>
      <c r="I1" s="125" t="str">
        <f>Plan!U2</f>
        <v>x</v>
      </c>
      <c r="J1" s="125" t="str">
        <f>Plan!AD2</f>
        <v>x2</v>
      </c>
      <c r="K1" s="125" t="str">
        <f>Plan!AM2</f>
        <v>azv</v>
      </c>
      <c r="L1" s="125" t="str">
        <f>Plan!AW2</f>
        <v>fza</v>
      </c>
      <c r="M1" s="125" t="str">
        <f>Plan!BF2</f>
        <v>s</v>
      </c>
      <c r="N1" s="125" t="str">
        <f>Plan!BN2</f>
        <v>a</v>
      </c>
      <c r="O1" s="125" t="str">
        <f>Plan!BV2</f>
        <v>f</v>
      </c>
      <c r="P1" s="125" t="str">
        <f>Plan!CD2</f>
        <v>f2</v>
      </c>
      <c r="Q1" s="125" t="str">
        <f>Plan!CM2</f>
        <v>k</v>
      </c>
      <c r="R1" s="125" t="str">
        <f>Plan!CU2</f>
        <v>k2</v>
      </c>
      <c r="S1" s="125" t="str">
        <f>Plan!DD2</f>
        <v>d</v>
      </c>
      <c r="T1" s="126"/>
      <c r="U1" s="125"/>
      <c r="V1" s="126"/>
      <c r="W1" s="125"/>
      <c r="X1" s="126"/>
      <c r="Y1" s="125"/>
      <c r="Z1" s="126"/>
      <c r="AA1" s="125"/>
      <c r="AB1" s="126"/>
      <c r="AC1" s="125"/>
      <c r="AD1" s="126"/>
      <c r="AE1" s="125"/>
      <c r="AF1" s="126"/>
      <c r="AG1" s="125"/>
      <c r="AH1" s="126"/>
      <c r="AI1" s="125"/>
      <c r="AJ1" s="126"/>
      <c r="AK1" s="124"/>
    </row>
    <row r="2" spans="1:36" s="127" customFormat="1" ht="47.25" customHeight="1">
      <c r="A2" s="101"/>
      <c r="B2" s="101"/>
      <c r="C2" s="101"/>
      <c r="D2" s="101"/>
      <c r="E2" s="102"/>
      <c r="F2" s="104">
        <f>Mitarbeiter!C2</f>
        <v>2016</v>
      </c>
      <c r="G2" s="121">
        <f>IF(Mitarbeiter!B7="","",Mitarbeiter!B7)</f>
      </c>
      <c r="H2" s="103">
        <f>IF(Mitarbeiter!B8="","",Mitarbeiter!B8)</f>
      </c>
      <c r="I2" s="264">
        <f>IF(Mitarbeiter!B9="","",Mitarbeiter!B9)</f>
      </c>
      <c r="J2" s="103">
        <f>IF(Mitarbeiter!B10="","",Mitarbeiter!B10)</f>
      </c>
      <c r="K2" s="264">
        <f>IF(Mitarbeiter!B11="","",Mitarbeiter!B11)</f>
      </c>
      <c r="L2" s="103">
        <f>IF(Mitarbeiter!B12="","",Mitarbeiter!B12)</f>
      </c>
      <c r="M2" s="264">
        <f>IF(Mitarbeiter!B13="","",Mitarbeiter!B13)</f>
      </c>
      <c r="N2" s="103">
        <f>IF(Mitarbeiter!B14="","",Mitarbeiter!B14)</f>
      </c>
      <c r="O2" s="264">
        <f>IF(Mitarbeiter!B15="","",Mitarbeiter!B15)</f>
      </c>
      <c r="P2" s="103">
        <f>IF(Mitarbeiter!B16="","",Mitarbeiter!B16)</f>
      </c>
      <c r="Q2" s="264">
        <f>IF(Mitarbeiter!B17="","",Mitarbeiter!B17)</f>
      </c>
      <c r="R2" s="103">
        <f>IF(Mitarbeiter!B18="","",Mitarbeiter!B18)</f>
      </c>
      <c r="S2" s="121">
        <f>IF(Mitarbeiter!B19="","",Mitarbeiter!B19)</f>
      </c>
      <c r="T2" s="103">
        <f>IF(Mitarbeiter!B20="","",Mitarbeiter!B20)</f>
      </c>
      <c r="U2" s="121">
        <f>IF(Mitarbeiter!B21="","",Mitarbeiter!B21)</f>
      </c>
      <c r="V2" s="103">
        <f>IF(Mitarbeiter!B22="","",Mitarbeiter!B22)</f>
      </c>
      <c r="W2" s="121">
        <f>IF(Mitarbeiter!B23="","",Mitarbeiter!B23)</f>
      </c>
      <c r="X2" s="103">
        <f>IF(Mitarbeiter!B24="","",Mitarbeiter!B24)</f>
      </c>
      <c r="Y2" s="121">
        <f>IF(Mitarbeiter!B25="","",Mitarbeiter!B25)</f>
      </c>
      <c r="Z2" s="103">
        <f>IF(Mitarbeiter!B26="","",Mitarbeiter!B26)</f>
      </c>
      <c r="AA2" s="121">
        <f>IF(Mitarbeiter!B27="","",Mitarbeiter!B27)</f>
      </c>
      <c r="AB2" s="103">
        <f>IF(Mitarbeiter!B28="","",Mitarbeiter!B28)</f>
      </c>
      <c r="AC2" s="121">
        <f>IF(Mitarbeiter!B29="","",Mitarbeiter!B29)</f>
      </c>
      <c r="AD2" s="103">
        <f>IF(Mitarbeiter!B30="","",Mitarbeiter!B30)</f>
      </c>
      <c r="AE2" s="121">
        <f>IF(Mitarbeiter!B31="","",Mitarbeiter!B31)</f>
      </c>
      <c r="AF2" s="103">
        <f>IF(Mitarbeiter!B32="","",Mitarbeiter!B32)</f>
      </c>
      <c r="AG2" s="121">
        <f>IF(Mitarbeiter!B33="","",Mitarbeiter!B33)</f>
      </c>
      <c r="AH2" s="103">
        <f>IF(Mitarbeiter!B34="","",Mitarbeiter!B34)</f>
      </c>
      <c r="AI2" s="121">
        <f>IF(Mitarbeiter!B35="","",Mitarbeiter!B35)</f>
      </c>
      <c r="AJ2" s="103">
        <f>IF(Mitarbeiter!B36="","",Mitarbeiter!B36)</f>
      </c>
    </row>
    <row r="3" spans="1:37" s="128" customFormat="1" ht="47.25" customHeight="1">
      <c r="A3" s="101"/>
      <c r="B3" s="101"/>
      <c r="C3" s="101"/>
      <c r="D3" s="101"/>
      <c r="E3" s="102"/>
      <c r="F3" s="105"/>
      <c r="G3" s="121">
        <f>IF(Mitarbeiter!C7="","",Mitarbeiter!C7)</f>
      </c>
      <c r="H3" s="103">
        <f>IF(Mitarbeiter!C8="","",Mitarbeiter!C8)</f>
      </c>
      <c r="I3" s="264">
        <f>IF(Mitarbeiter!C9="","",Mitarbeiter!C9)</f>
      </c>
      <c r="J3" s="103">
        <f>IF(Mitarbeiter!C10="","",Mitarbeiter!C10)</f>
      </c>
      <c r="K3" s="264">
        <f>IF(Mitarbeiter!C11="","",Mitarbeiter!C11)</f>
      </c>
      <c r="L3" s="103">
        <f>IF(Mitarbeiter!C12="","",Mitarbeiter!C12)</f>
      </c>
      <c r="M3" s="264">
        <f>IF(Mitarbeiter!C13="","",Mitarbeiter!C13)</f>
      </c>
      <c r="N3" s="103">
        <f>IF(Mitarbeiter!C14="","",Mitarbeiter!C14)</f>
      </c>
      <c r="O3" s="264">
        <f>IF(Mitarbeiter!C15="","",Mitarbeiter!C15)</f>
      </c>
      <c r="P3" s="103">
        <f>IF(Mitarbeiter!C16="","",Mitarbeiter!C16)</f>
      </c>
      <c r="Q3" s="264">
        <f>IF(Mitarbeiter!C17="","",Mitarbeiter!C17)</f>
      </c>
      <c r="R3" s="103">
        <f>IF(Mitarbeiter!C18="","",Mitarbeiter!C18)</f>
      </c>
      <c r="S3" s="121">
        <f>IF(Mitarbeiter!C19="","",Mitarbeiter!C19)</f>
      </c>
      <c r="T3" s="103">
        <f>IF(Mitarbeiter!C20="","",Mitarbeiter!C20)</f>
      </c>
      <c r="U3" s="121">
        <f>IF(Mitarbeiter!C21="","",Mitarbeiter!C21)</f>
      </c>
      <c r="V3" s="103">
        <f>IF(Mitarbeiter!C22="","",Mitarbeiter!C22)</f>
      </c>
      <c r="W3" s="121">
        <f>IF(Mitarbeiter!C23="","",Mitarbeiter!C23)</f>
      </c>
      <c r="X3" s="103">
        <f>IF(Mitarbeiter!C24="","",Mitarbeiter!C24)</f>
      </c>
      <c r="Y3" s="121">
        <f>IF(Mitarbeiter!C25="","",Mitarbeiter!C25)</f>
      </c>
      <c r="Z3" s="103">
        <f>IF(Mitarbeiter!C26="","",Mitarbeiter!C26)</f>
      </c>
      <c r="AA3" s="121">
        <f>IF(Mitarbeiter!C27="","",Mitarbeiter!C27)</f>
      </c>
      <c r="AB3" s="103">
        <f>IF(Mitarbeiter!C28="","",Mitarbeiter!C28)</f>
      </c>
      <c r="AC3" s="121">
        <f>IF(Mitarbeiter!C29="","",Mitarbeiter!C29)</f>
      </c>
      <c r="AD3" s="103">
        <f>IF(Mitarbeiter!C30="","",Mitarbeiter!C30)</f>
      </c>
      <c r="AE3" s="121">
        <f>IF(Mitarbeiter!C31="","",Mitarbeiter!C31)</f>
      </c>
      <c r="AF3" s="103">
        <f>IF(Mitarbeiter!C32="","",Mitarbeiter!C32)</f>
      </c>
      <c r="AG3" s="121">
        <f>IF(Mitarbeiter!C33="","",Mitarbeiter!C33)</f>
      </c>
      <c r="AH3" s="103">
        <f>IF(Mitarbeiter!C34="","",Mitarbeiter!C34)</f>
      </c>
      <c r="AI3" s="121">
        <f>IF(Mitarbeiter!C35="","",Mitarbeiter!C35)</f>
      </c>
      <c r="AJ3" s="103">
        <f>IF(Mitarbeiter!C36="","",Mitarbeiter!C36)</f>
      </c>
      <c r="AK3" s="127"/>
    </row>
    <row r="4" spans="1:37" ht="12" customHeight="1">
      <c r="A4" s="99"/>
      <c r="B4" s="99" t="s">
        <v>24</v>
      </c>
      <c r="C4" s="99" t="s">
        <v>26</v>
      </c>
      <c r="D4" s="99" t="s">
        <v>125</v>
      </c>
      <c r="E4" s="227"/>
      <c r="F4" s="228" t="s">
        <v>21</v>
      </c>
      <c r="G4" s="265">
        <f>IF(Mitarbeiter!W7="","",Mitarbeiter!W7)</f>
        <v>0</v>
      </c>
      <c r="H4" s="266">
        <f>IF(Mitarbeiter!W8="","",Mitarbeiter!W8)</f>
        <v>0</v>
      </c>
      <c r="I4" s="267">
        <f>IF(Mitarbeiter!W9="","",Mitarbeiter!W9)</f>
        <v>0</v>
      </c>
      <c r="J4" s="266">
        <f>IF(Mitarbeiter!W10="","",Mitarbeiter!W10)</f>
        <v>0</v>
      </c>
      <c r="K4" s="267">
        <f>IF(Mitarbeiter!W11="","",Mitarbeiter!W11)</f>
        <v>0</v>
      </c>
      <c r="L4" s="266">
        <f>IF(Mitarbeiter!W12="","",Mitarbeiter!W12)</f>
        <v>0</v>
      </c>
      <c r="M4" s="267">
        <f>IF(Mitarbeiter!W13="","",Mitarbeiter!W13)</f>
        <v>0</v>
      </c>
      <c r="N4" s="266">
        <f>IF(Mitarbeiter!W14="","",Mitarbeiter!W14)</f>
        <v>0</v>
      </c>
      <c r="O4" s="267">
        <f>IF(Mitarbeiter!W15="","",Mitarbeiter!W15)</f>
        <v>0</v>
      </c>
      <c r="P4" s="266">
        <f>IF(Mitarbeiter!W16="","",Mitarbeiter!W16)</f>
        <v>0</v>
      </c>
      <c r="Q4" s="267">
        <f>IF(Mitarbeiter!W17="","",Mitarbeiter!W17)</f>
        <v>0</v>
      </c>
      <c r="R4" s="266">
        <f>IF(Mitarbeiter!W18="","",Mitarbeiter!W18)</f>
        <v>0</v>
      </c>
      <c r="S4" s="265">
        <f>IF(Mitarbeiter!W19="","",Mitarbeiter!W19)</f>
        <v>0</v>
      </c>
      <c r="T4" s="266">
        <f>IF(Mitarbeiter!W20="","",Mitarbeiter!W20)</f>
        <v>0</v>
      </c>
      <c r="U4" s="265">
        <f>IF(Mitarbeiter!W21="","",Mitarbeiter!W21)</f>
        <v>0</v>
      </c>
      <c r="V4" s="266">
        <f>IF(Mitarbeiter!W22="","",Mitarbeiter!W22)</f>
        <v>0</v>
      </c>
      <c r="W4" s="265">
        <f>IF(Mitarbeiter!W23="","",Mitarbeiter!W23)</f>
        <v>0</v>
      </c>
      <c r="X4" s="266">
        <f>IF(Mitarbeiter!W24="","",Mitarbeiter!W24)</f>
        <v>0</v>
      </c>
      <c r="Y4" s="265">
        <f>IF(Mitarbeiter!W25="","",Mitarbeiter!W25)</f>
        <v>0</v>
      </c>
      <c r="Z4" s="266">
        <f>IF(Mitarbeiter!W26="","",Mitarbeiter!W26)</f>
        <v>0</v>
      </c>
      <c r="AA4" s="265">
        <f>IF(Mitarbeiter!W27="","",Mitarbeiter!W27)</f>
        <v>0</v>
      </c>
      <c r="AB4" s="266">
        <f>IF(Mitarbeiter!W28="","",Mitarbeiter!W28)</f>
        <v>0</v>
      </c>
      <c r="AC4" s="265">
        <f>IF(Mitarbeiter!W29="","",Mitarbeiter!W29)</f>
        <v>0</v>
      </c>
      <c r="AD4" s="266">
        <f>IF(Mitarbeiter!W30="","",Mitarbeiter!W30)</f>
        <v>0</v>
      </c>
      <c r="AE4" s="265">
        <f>IF(Mitarbeiter!W31="","",Mitarbeiter!W31)</f>
        <v>0</v>
      </c>
      <c r="AF4" s="266">
        <f>IF(Mitarbeiter!W32="","",Mitarbeiter!W32)</f>
        <v>0</v>
      </c>
      <c r="AG4" s="265">
        <f>IF(Mitarbeiter!W33="","",Mitarbeiter!W33)</f>
        <v>0</v>
      </c>
      <c r="AH4" s="266">
        <f>IF(Mitarbeiter!W34="","",Mitarbeiter!W34)</f>
        <v>0</v>
      </c>
      <c r="AI4" s="265">
        <f>IF(Mitarbeiter!W35="","",Mitarbeiter!W35)</f>
        <v>0</v>
      </c>
      <c r="AJ4" s="266">
        <f>IF(Mitarbeiter!W36="","",Mitarbeiter!W36)</f>
        <v>0</v>
      </c>
      <c r="AK4" s="128"/>
    </row>
    <row r="5" spans="1:36" ht="6" customHeight="1">
      <c r="A5"/>
      <c r="B5" s="98">
        <f>COUNTIF(Feiertage!$H$3:$H$200,F5)</f>
        <v>1</v>
      </c>
      <c r="C5" s="100">
        <f>IF(F5="","",WEEKDAY(F5,2))</f>
        <v>5</v>
      </c>
      <c r="D5" s="100">
        <f>IF(F5="","",MONTH(F5))</f>
        <v>1</v>
      </c>
      <c r="E5" s="187"/>
      <c r="F5" s="188">
        <f>DATE(F2,1,1)</f>
        <v>42370</v>
      </c>
      <c r="G5" s="206">
        <f>Plan!F15</f>
        <v>0</v>
      </c>
      <c r="H5" s="207">
        <f>Plan!F16</f>
        <v>0</v>
      </c>
      <c r="I5" s="206">
        <f>Plan!F17</f>
        <v>0</v>
      </c>
      <c r="J5" s="207">
        <f>Plan!F18</f>
        <v>0</v>
      </c>
      <c r="K5" s="206">
        <f>Plan!F19</f>
        <v>0</v>
      </c>
      <c r="L5" s="207">
        <f>Plan!F20</f>
        <v>0</v>
      </c>
      <c r="M5" s="206">
        <f>Plan!F21</f>
        <v>0</v>
      </c>
      <c r="N5" s="207">
        <f>Plan!F22</f>
        <v>0</v>
      </c>
      <c r="O5" s="206">
        <f>Plan!F23</f>
        <v>0</v>
      </c>
      <c r="P5" s="207">
        <f>Plan!F24</f>
        <v>0</v>
      </c>
      <c r="Q5" s="206">
        <f>Plan!F25</f>
        <v>0</v>
      </c>
      <c r="R5" s="207">
        <f>Plan!F26</f>
        <v>0</v>
      </c>
      <c r="S5" s="206">
        <f>Plan!F27</f>
        <v>0</v>
      </c>
      <c r="T5" s="207">
        <f>Plan!F28</f>
        <v>0</v>
      </c>
      <c r="U5" s="206">
        <f>Plan!F29</f>
        <v>0</v>
      </c>
      <c r="V5" s="207">
        <f>Plan!F30</f>
        <v>0</v>
      </c>
      <c r="W5" s="206">
        <f>Plan!F31</f>
        <v>0</v>
      </c>
      <c r="X5" s="207">
        <f>Plan!F32</f>
        <v>0</v>
      </c>
      <c r="Y5" s="206">
        <f>Plan!F33</f>
        <v>0</v>
      </c>
      <c r="Z5" s="207">
        <f>Plan!F34</f>
        <v>0</v>
      </c>
      <c r="AA5" s="206">
        <f>Plan!F35</f>
        <v>0</v>
      </c>
      <c r="AB5" s="207">
        <f>Plan!F36</f>
        <v>0</v>
      </c>
      <c r="AC5" s="206">
        <f>Plan!F37</f>
        <v>0</v>
      </c>
      <c r="AD5" s="207">
        <f>Plan!F38</f>
        <v>0</v>
      </c>
      <c r="AE5" s="206">
        <f>Plan!F39</f>
        <v>0</v>
      </c>
      <c r="AF5" s="207">
        <f>Plan!F40</f>
        <v>0</v>
      </c>
      <c r="AG5" s="206">
        <f>Plan!F41</f>
        <v>0</v>
      </c>
      <c r="AH5" s="207">
        <f>Plan!F42</f>
        <v>0</v>
      </c>
      <c r="AI5" s="206">
        <f>Plan!F43</f>
        <v>0</v>
      </c>
      <c r="AJ5" s="207">
        <f>Plan!F44</f>
        <v>0</v>
      </c>
    </row>
    <row r="6" spans="1:36" ht="6" customHeight="1">
      <c r="A6"/>
      <c r="B6" s="98">
        <f>COUNTIF(Feiertage!$H$3:$H$200,F6)</f>
        <v>0</v>
      </c>
      <c r="C6" s="100">
        <f aca="true" t="shared" si="0" ref="C6:C69">IF(F6="","",WEEKDAY(F6,2))</f>
        <v>6</v>
      </c>
      <c r="D6" s="100">
        <f aca="true" t="shared" si="1" ref="D6:D69">IF(F6="","",MONTH(F6))</f>
        <v>1</v>
      </c>
      <c r="E6" s="189"/>
      <c r="F6" s="188">
        <f>F5+1</f>
        <v>42371</v>
      </c>
      <c r="G6" s="206">
        <f>Plan!G15</f>
        <v>0</v>
      </c>
      <c r="H6" s="207">
        <f>Plan!G16</f>
        <v>0</v>
      </c>
      <c r="I6" s="206">
        <f>Plan!G17</f>
        <v>0</v>
      </c>
      <c r="J6" s="207">
        <f>Plan!G18</f>
        <v>0</v>
      </c>
      <c r="K6" s="206">
        <f>Plan!G19</f>
        <v>0</v>
      </c>
      <c r="L6" s="207">
        <f>Plan!G20</f>
        <v>0</v>
      </c>
      <c r="M6" s="206">
        <f>Plan!G21</f>
        <v>0</v>
      </c>
      <c r="N6" s="207">
        <f>Plan!G22</f>
        <v>0</v>
      </c>
      <c r="O6" s="206">
        <f>Plan!G23</f>
        <v>0</v>
      </c>
      <c r="P6" s="207">
        <f>Plan!G24</f>
        <v>0</v>
      </c>
      <c r="Q6" s="206">
        <f>Plan!G25</f>
        <v>0</v>
      </c>
      <c r="R6" s="207">
        <f>Plan!G26</f>
        <v>0</v>
      </c>
      <c r="S6" s="206">
        <f>Plan!G27</f>
        <v>0</v>
      </c>
      <c r="T6" s="207">
        <f>Plan!G28</f>
        <v>0</v>
      </c>
      <c r="U6" s="206">
        <f>Plan!G29</f>
        <v>0</v>
      </c>
      <c r="V6" s="207">
        <f>Plan!G30</f>
        <v>0</v>
      </c>
      <c r="W6" s="206">
        <f>Plan!G31</f>
        <v>0</v>
      </c>
      <c r="X6" s="207">
        <f>Plan!G32</f>
        <v>0</v>
      </c>
      <c r="Y6" s="206">
        <f>Plan!G33</f>
        <v>0</v>
      </c>
      <c r="Z6" s="207">
        <f>Plan!G34</f>
        <v>0</v>
      </c>
      <c r="AA6" s="206">
        <f>Plan!G35</f>
        <v>0</v>
      </c>
      <c r="AB6" s="207">
        <f>Plan!G36</f>
        <v>0</v>
      </c>
      <c r="AC6" s="206">
        <f>Plan!G37</f>
        <v>0</v>
      </c>
      <c r="AD6" s="207">
        <f>Plan!G38</f>
        <v>0</v>
      </c>
      <c r="AE6" s="206">
        <f>Plan!G39</f>
        <v>0</v>
      </c>
      <c r="AF6" s="207">
        <f>Plan!G40</f>
        <v>0</v>
      </c>
      <c r="AG6" s="206">
        <f>Plan!G41</f>
        <v>0</v>
      </c>
      <c r="AH6" s="207">
        <f>Plan!G42</f>
        <v>0</v>
      </c>
      <c r="AI6" s="206">
        <f>Plan!G43</f>
        <v>0</v>
      </c>
      <c r="AJ6" s="207">
        <f>Plan!G44</f>
        <v>0</v>
      </c>
    </row>
    <row r="7" spans="1:36" ht="6" customHeight="1">
      <c r="A7"/>
      <c r="B7" s="98">
        <f>COUNTIF(Feiertage!$H$3:$H$200,F7)</f>
        <v>0</v>
      </c>
      <c r="C7" s="100">
        <f t="shared" si="0"/>
        <v>7</v>
      </c>
      <c r="D7" s="100">
        <f t="shared" si="1"/>
        <v>1</v>
      </c>
      <c r="E7" s="189"/>
      <c r="F7" s="188">
        <f aca="true" t="shared" si="2" ref="F7:F70">F6+1</f>
        <v>42372</v>
      </c>
      <c r="G7" s="206">
        <f>Plan!H15</f>
        <v>0</v>
      </c>
      <c r="H7" s="207">
        <f>Plan!H16</f>
        <v>0</v>
      </c>
      <c r="I7" s="206">
        <f>Plan!H17</f>
        <v>0</v>
      </c>
      <c r="J7" s="207">
        <f>Plan!H18</f>
        <v>0</v>
      </c>
      <c r="K7" s="206">
        <f>Plan!H19</f>
        <v>0</v>
      </c>
      <c r="L7" s="207">
        <f>Plan!H20</f>
        <v>0</v>
      </c>
      <c r="M7" s="206">
        <f>Plan!H21</f>
        <v>0</v>
      </c>
      <c r="N7" s="207">
        <f>Plan!H22</f>
        <v>0</v>
      </c>
      <c r="O7" s="206">
        <f>Plan!H23</f>
        <v>0</v>
      </c>
      <c r="P7" s="207">
        <f>Plan!H24</f>
        <v>0</v>
      </c>
      <c r="Q7" s="206">
        <f>Plan!H25</f>
        <v>0</v>
      </c>
      <c r="R7" s="207">
        <f>Plan!H26</f>
        <v>0</v>
      </c>
      <c r="S7" s="206">
        <f>Plan!H27</f>
        <v>0</v>
      </c>
      <c r="T7" s="207">
        <f>Plan!H28</f>
        <v>0</v>
      </c>
      <c r="U7" s="206">
        <f>Plan!H29</f>
        <v>0</v>
      </c>
      <c r="V7" s="207">
        <f>Plan!H30</f>
        <v>0</v>
      </c>
      <c r="W7" s="206">
        <f>Plan!H31</f>
        <v>0</v>
      </c>
      <c r="X7" s="207">
        <f>Plan!H32</f>
        <v>0</v>
      </c>
      <c r="Y7" s="206">
        <f>Plan!H33</f>
        <v>0</v>
      </c>
      <c r="Z7" s="207">
        <f>Plan!H34</f>
        <v>0</v>
      </c>
      <c r="AA7" s="206">
        <f>Plan!H35</f>
        <v>0</v>
      </c>
      <c r="AB7" s="207">
        <f>Plan!H36</f>
        <v>0</v>
      </c>
      <c r="AC7" s="206">
        <f>Plan!H37</f>
        <v>0</v>
      </c>
      <c r="AD7" s="207">
        <f>Plan!H38</f>
        <v>0</v>
      </c>
      <c r="AE7" s="206">
        <f>Plan!H39</f>
        <v>0</v>
      </c>
      <c r="AF7" s="207">
        <f>Plan!H40</f>
        <v>0</v>
      </c>
      <c r="AG7" s="206">
        <f>Plan!H41</f>
        <v>0</v>
      </c>
      <c r="AH7" s="207">
        <f>Plan!H42</f>
        <v>0</v>
      </c>
      <c r="AI7" s="206">
        <f>Plan!H43</f>
        <v>0</v>
      </c>
      <c r="AJ7" s="207">
        <f>Plan!H44</f>
        <v>0</v>
      </c>
    </row>
    <row r="8" spans="1:36" ht="6" customHeight="1">
      <c r="A8"/>
      <c r="B8" s="98">
        <f>COUNTIF(Feiertage!$H$3:$H$200,F8)</f>
        <v>0</v>
      </c>
      <c r="C8" s="100">
        <f t="shared" si="0"/>
        <v>1</v>
      </c>
      <c r="D8" s="100">
        <f t="shared" si="1"/>
        <v>1</v>
      </c>
      <c r="E8" s="189"/>
      <c r="F8" s="188">
        <f t="shared" si="2"/>
        <v>42373</v>
      </c>
      <c r="G8" s="206">
        <f>Plan!I15</f>
        <v>0</v>
      </c>
      <c r="H8" s="207">
        <f>Plan!I16</f>
        <v>0</v>
      </c>
      <c r="I8" s="206">
        <f>Plan!I17</f>
        <v>0</v>
      </c>
      <c r="J8" s="207">
        <f>Plan!I18</f>
        <v>0</v>
      </c>
      <c r="K8" s="206">
        <f>Plan!I19</f>
        <v>0</v>
      </c>
      <c r="L8" s="207">
        <f>Plan!I20</f>
        <v>0</v>
      </c>
      <c r="M8" s="206">
        <f>Plan!I21</f>
        <v>0</v>
      </c>
      <c r="N8" s="207">
        <f>Plan!I22</f>
        <v>0</v>
      </c>
      <c r="O8" s="206">
        <f>Plan!I23</f>
        <v>0</v>
      </c>
      <c r="P8" s="207">
        <f>Plan!I24</f>
        <v>0</v>
      </c>
      <c r="Q8" s="206">
        <f>Plan!I25</f>
        <v>0</v>
      </c>
      <c r="R8" s="207">
        <f>Plan!I26</f>
        <v>0</v>
      </c>
      <c r="S8" s="206">
        <f>Plan!I27</f>
        <v>0</v>
      </c>
      <c r="T8" s="207">
        <f>Plan!I28</f>
        <v>0</v>
      </c>
      <c r="U8" s="206">
        <f>Plan!I29</f>
        <v>0</v>
      </c>
      <c r="V8" s="207">
        <f>Plan!I30</f>
        <v>0</v>
      </c>
      <c r="W8" s="206">
        <f>Plan!I31</f>
        <v>0</v>
      </c>
      <c r="X8" s="207">
        <f>Plan!I32</f>
        <v>0</v>
      </c>
      <c r="Y8" s="206">
        <f>Plan!I33</f>
        <v>0</v>
      </c>
      <c r="Z8" s="207">
        <f>Plan!I34</f>
        <v>0</v>
      </c>
      <c r="AA8" s="206">
        <f>Plan!I35</f>
        <v>0</v>
      </c>
      <c r="AB8" s="207">
        <f>Plan!I36</f>
        <v>0</v>
      </c>
      <c r="AC8" s="206">
        <f>Plan!I37</f>
        <v>0</v>
      </c>
      <c r="AD8" s="207">
        <f>Plan!I38</f>
        <v>0</v>
      </c>
      <c r="AE8" s="206">
        <f>Plan!I39</f>
        <v>0</v>
      </c>
      <c r="AF8" s="207">
        <f>Plan!I40</f>
        <v>0</v>
      </c>
      <c r="AG8" s="206">
        <f>Plan!I41</f>
        <v>0</v>
      </c>
      <c r="AH8" s="207">
        <f>Plan!I42</f>
        <v>0</v>
      </c>
      <c r="AI8" s="206">
        <f>Plan!I43</f>
        <v>0</v>
      </c>
      <c r="AJ8" s="207">
        <f>Plan!I44</f>
        <v>0</v>
      </c>
    </row>
    <row r="9" spans="1:36" ht="6" customHeight="1">
      <c r="A9"/>
      <c r="B9" s="98">
        <f>COUNTIF(Feiertage!$H$3:$H$200,F9)</f>
        <v>0</v>
      </c>
      <c r="C9" s="100">
        <f t="shared" si="0"/>
        <v>2</v>
      </c>
      <c r="D9" s="100">
        <f t="shared" si="1"/>
        <v>1</v>
      </c>
      <c r="E9" s="189"/>
      <c r="F9" s="188">
        <f t="shared" si="2"/>
        <v>42374</v>
      </c>
      <c r="G9" s="206">
        <f>Plan!J15</f>
        <v>0</v>
      </c>
      <c r="H9" s="207">
        <f>Plan!J16</f>
        <v>0</v>
      </c>
      <c r="I9" s="206">
        <f>Plan!J17</f>
        <v>0</v>
      </c>
      <c r="J9" s="207">
        <f>Plan!J18</f>
        <v>0</v>
      </c>
      <c r="K9" s="206">
        <f>Plan!J19</f>
        <v>0</v>
      </c>
      <c r="L9" s="207">
        <f>Plan!J20</f>
        <v>0</v>
      </c>
      <c r="M9" s="206">
        <f>Plan!J21</f>
        <v>0</v>
      </c>
      <c r="N9" s="207">
        <f>Plan!J22</f>
        <v>0</v>
      </c>
      <c r="O9" s="206">
        <f>Plan!J23</f>
        <v>0</v>
      </c>
      <c r="P9" s="207">
        <f>Plan!J24</f>
        <v>0</v>
      </c>
      <c r="Q9" s="206">
        <f>Plan!J25</f>
        <v>0</v>
      </c>
      <c r="R9" s="207">
        <f>Plan!J26</f>
        <v>0</v>
      </c>
      <c r="S9" s="206">
        <f>Plan!J27</f>
        <v>0</v>
      </c>
      <c r="T9" s="207">
        <f>Plan!J28</f>
        <v>0</v>
      </c>
      <c r="U9" s="206">
        <f>Plan!J29</f>
        <v>0</v>
      </c>
      <c r="V9" s="207">
        <f>Plan!J30</f>
        <v>0</v>
      </c>
      <c r="W9" s="206">
        <f>Plan!J31</f>
        <v>0</v>
      </c>
      <c r="X9" s="207">
        <f>Plan!J32</f>
        <v>0</v>
      </c>
      <c r="Y9" s="206">
        <f>Plan!J33</f>
        <v>0</v>
      </c>
      <c r="Z9" s="207">
        <f>Plan!J34</f>
        <v>0</v>
      </c>
      <c r="AA9" s="206">
        <f>Plan!J35</f>
        <v>0</v>
      </c>
      <c r="AB9" s="207">
        <f>Plan!J36</f>
        <v>0</v>
      </c>
      <c r="AC9" s="206">
        <f>Plan!J37</f>
        <v>0</v>
      </c>
      <c r="AD9" s="207">
        <f>Plan!J38</f>
        <v>0</v>
      </c>
      <c r="AE9" s="206">
        <f>Plan!J39</f>
        <v>0</v>
      </c>
      <c r="AF9" s="207">
        <f>Plan!J40</f>
        <v>0</v>
      </c>
      <c r="AG9" s="206">
        <f>Plan!J41</f>
        <v>0</v>
      </c>
      <c r="AH9" s="207">
        <f>Plan!J42</f>
        <v>0</v>
      </c>
      <c r="AI9" s="206">
        <f>Plan!J43</f>
        <v>0</v>
      </c>
      <c r="AJ9" s="207">
        <f>Plan!J44</f>
        <v>0</v>
      </c>
    </row>
    <row r="10" spans="1:36" ht="6" customHeight="1">
      <c r="A10"/>
      <c r="B10" s="98">
        <f>COUNTIF(Feiertage!$H$3:$H$200,F10)</f>
        <v>0</v>
      </c>
      <c r="C10" s="100">
        <f t="shared" si="0"/>
        <v>3</v>
      </c>
      <c r="D10" s="100">
        <f t="shared" si="1"/>
        <v>1</v>
      </c>
      <c r="E10" s="189"/>
      <c r="F10" s="188">
        <f t="shared" si="2"/>
        <v>42375</v>
      </c>
      <c r="G10" s="206">
        <f>Plan!K15</f>
        <v>0</v>
      </c>
      <c r="H10" s="207">
        <f>Plan!K16</f>
        <v>0</v>
      </c>
      <c r="I10" s="206">
        <f>Plan!K17</f>
        <v>0</v>
      </c>
      <c r="J10" s="207">
        <f>Plan!K18</f>
        <v>0</v>
      </c>
      <c r="K10" s="206">
        <f>Plan!K19</f>
        <v>0</v>
      </c>
      <c r="L10" s="207">
        <f>Plan!K20</f>
        <v>0</v>
      </c>
      <c r="M10" s="206">
        <f>Plan!K21</f>
        <v>0</v>
      </c>
      <c r="N10" s="207">
        <f>Plan!K22</f>
        <v>0</v>
      </c>
      <c r="O10" s="206">
        <f>Plan!K23</f>
        <v>0</v>
      </c>
      <c r="P10" s="207">
        <f>Plan!K24</f>
        <v>0</v>
      </c>
      <c r="Q10" s="206">
        <f>Plan!K25</f>
        <v>0</v>
      </c>
      <c r="R10" s="207">
        <f>Plan!K26</f>
        <v>0</v>
      </c>
      <c r="S10" s="206">
        <f>Plan!K27</f>
        <v>0</v>
      </c>
      <c r="T10" s="207">
        <f>Plan!K28</f>
        <v>0</v>
      </c>
      <c r="U10" s="206">
        <f>Plan!K29</f>
        <v>0</v>
      </c>
      <c r="V10" s="207">
        <f>Plan!K30</f>
        <v>0</v>
      </c>
      <c r="W10" s="206">
        <f>Plan!K31</f>
        <v>0</v>
      </c>
      <c r="X10" s="207">
        <f>Plan!K32</f>
        <v>0</v>
      </c>
      <c r="Y10" s="206">
        <f>Plan!K33</f>
        <v>0</v>
      </c>
      <c r="Z10" s="207">
        <f>Plan!K34</f>
        <v>0</v>
      </c>
      <c r="AA10" s="206">
        <f>Plan!K35</f>
        <v>0</v>
      </c>
      <c r="AB10" s="207">
        <f>Plan!K36</f>
        <v>0</v>
      </c>
      <c r="AC10" s="206">
        <f>Plan!K37</f>
        <v>0</v>
      </c>
      <c r="AD10" s="207">
        <f>Plan!K38</f>
        <v>0</v>
      </c>
      <c r="AE10" s="206">
        <f>Plan!K39</f>
        <v>0</v>
      </c>
      <c r="AF10" s="207">
        <f>Plan!K40</f>
        <v>0</v>
      </c>
      <c r="AG10" s="206">
        <f>Plan!K41</f>
        <v>0</v>
      </c>
      <c r="AH10" s="207">
        <f>Plan!K42</f>
        <v>0</v>
      </c>
      <c r="AI10" s="206">
        <f>Plan!K43</f>
        <v>0</v>
      </c>
      <c r="AJ10" s="207">
        <f>Plan!K44</f>
        <v>0</v>
      </c>
    </row>
    <row r="11" spans="1:36" ht="6" customHeight="1">
      <c r="A11"/>
      <c r="B11" s="98">
        <f>COUNTIF(Feiertage!$H$3:$H$200,F11)</f>
        <v>0</v>
      </c>
      <c r="C11" s="100">
        <f t="shared" si="0"/>
        <v>4</v>
      </c>
      <c r="D11" s="100">
        <f t="shared" si="1"/>
        <v>1</v>
      </c>
      <c r="E11" s="189"/>
      <c r="F11" s="188">
        <f t="shared" si="2"/>
        <v>42376</v>
      </c>
      <c r="G11" s="206">
        <f>Plan!L15</f>
        <v>0</v>
      </c>
      <c r="H11" s="207">
        <f>Plan!L16</f>
        <v>0</v>
      </c>
      <c r="I11" s="206">
        <f>Plan!L17</f>
        <v>0</v>
      </c>
      <c r="J11" s="207">
        <f>Plan!L18</f>
        <v>0</v>
      </c>
      <c r="K11" s="206">
        <f>Plan!L19</f>
        <v>0</v>
      </c>
      <c r="L11" s="207">
        <f>Plan!L20</f>
        <v>0</v>
      </c>
      <c r="M11" s="206">
        <f>Plan!L21</f>
        <v>0</v>
      </c>
      <c r="N11" s="207">
        <f>Plan!L22</f>
        <v>0</v>
      </c>
      <c r="O11" s="206">
        <f>Plan!L23</f>
        <v>0</v>
      </c>
      <c r="P11" s="207">
        <f>Plan!L24</f>
        <v>0</v>
      </c>
      <c r="Q11" s="206">
        <f>Plan!L25</f>
        <v>0</v>
      </c>
      <c r="R11" s="207">
        <f>Plan!L26</f>
        <v>0</v>
      </c>
      <c r="S11" s="206">
        <f>Plan!L27</f>
        <v>0</v>
      </c>
      <c r="T11" s="207">
        <f>Plan!L28</f>
        <v>0</v>
      </c>
      <c r="U11" s="206">
        <f>Plan!L29</f>
        <v>0</v>
      </c>
      <c r="V11" s="207">
        <f>Plan!L30</f>
        <v>0</v>
      </c>
      <c r="W11" s="206">
        <f>Plan!L31</f>
        <v>0</v>
      </c>
      <c r="X11" s="207">
        <f>Plan!L32</f>
        <v>0</v>
      </c>
      <c r="Y11" s="206">
        <f>Plan!L33</f>
        <v>0</v>
      </c>
      <c r="Z11" s="207">
        <f>Plan!L34</f>
        <v>0</v>
      </c>
      <c r="AA11" s="206">
        <f>Plan!L35</f>
        <v>0</v>
      </c>
      <c r="AB11" s="207">
        <f>Plan!L36</f>
        <v>0</v>
      </c>
      <c r="AC11" s="206">
        <f>Plan!L37</f>
        <v>0</v>
      </c>
      <c r="AD11" s="207">
        <f>Plan!L38</f>
        <v>0</v>
      </c>
      <c r="AE11" s="206">
        <f>Plan!L39</f>
        <v>0</v>
      </c>
      <c r="AF11" s="207">
        <f>Plan!L40</f>
        <v>0</v>
      </c>
      <c r="AG11" s="206">
        <f>Plan!L41</f>
        <v>0</v>
      </c>
      <c r="AH11" s="207">
        <f>Plan!L42</f>
        <v>0</v>
      </c>
      <c r="AI11" s="206">
        <f>Plan!L43</f>
        <v>0</v>
      </c>
      <c r="AJ11" s="207">
        <f>Plan!L44</f>
        <v>0</v>
      </c>
    </row>
    <row r="12" spans="1:36" ht="6" customHeight="1">
      <c r="A12"/>
      <c r="B12" s="98">
        <f>COUNTIF(Feiertage!$H$3:$H$200,F12)</f>
        <v>0</v>
      </c>
      <c r="C12" s="100">
        <f t="shared" si="0"/>
        <v>5</v>
      </c>
      <c r="D12" s="100">
        <f t="shared" si="1"/>
        <v>1</v>
      </c>
      <c r="E12" s="189"/>
      <c r="F12" s="188">
        <f t="shared" si="2"/>
        <v>42377</v>
      </c>
      <c r="G12" s="206">
        <f>Plan!M15</f>
        <v>0</v>
      </c>
      <c r="H12" s="207">
        <f>Plan!M16</f>
        <v>0</v>
      </c>
      <c r="I12" s="206">
        <f>Plan!M17</f>
        <v>0</v>
      </c>
      <c r="J12" s="207">
        <f>Plan!M18</f>
        <v>0</v>
      </c>
      <c r="K12" s="206">
        <f>Plan!M19</f>
        <v>0</v>
      </c>
      <c r="L12" s="207">
        <f>Plan!M20</f>
        <v>0</v>
      </c>
      <c r="M12" s="206">
        <f>Plan!M21</f>
        <v>0</v>
      </c>
      <c r="N12" s="207">
        <f>Plan!M22</f>
        <v>0</v>
      </c>
      <c r="O12" s="206">
        <f>Plan!M23</f>
        <v>0</v>
      </c>
      <c r="P12" s="207">
        <f>Plan!M24</f>
        <v>0</v>
      </c>
      <c r="Q12" s="206">
        <f>Plan!M25</f>
        <v>0</v>
      </c>
      <c r="R12" s="207">
        <f>Plan!M26</f>
        <v>0</v>
      </c>
      <c r="S12" s="206">
        <f>Plan!M27</f>
        <v>0</v>
      </c>
      <c r="T12" s="207">
        <f>Plan!M28</f>
        <v>0</v>
      </c>
      <c r="U12" s="206">
        <f>Plan!M29</f>
        <v>0</v>
      </c>
      <c r="V12" s="207">
        <f>Plan!M30</f>
        <v>0</v>
      </c>
      <c r="W12" s="206">
        <f>Plan!M31</f>
        <v>0</v>
      </c>
      <c r="X12" s="207">
        <f>Plan!M32</f>
        <v>0</v>
      </c>
      <c r="Y12" s="206">
        <f>Plan!M33</f>
        <v>0</v>
      </c>
      <c r="Z12" s="207">
        <f>Plan!M34</f>
        <v>0</v>
      </c>
      <c r="AA12" s="206">
        <f>Plan!M35</f>
        <v>0</v>
      </c>
      <c r="AB12" s="207">
        <f>Plan!M36</f>
        <v>0</v>
      </c>
      <c r="AC12" s="206">
        <f>Plan!M37</f>
        <v>0</v>
      </c>
      <c r="AD12" s="207">
        <f>Plan!M38</f>
        <v>0</v>
      </c>
      <c r="AE12" s="206">
        <f>Plan!M39</f>
        <v>0</v>
      </c>
      <c r="AF12" s="207">
        <f>Plan!M40</f>
        <v>0</v>
      </c>
      <c r="AG12" s="206">
        <f>Plan!M41</f>
        <v>0</v>
      </c>
      <c r="AH12" s="207">
        <f>Plan!M42</f>
        <v>0</v>
      </c>
      <c r="AI12" s="206">
        <f>Plan!M43</f>
        <v>0</v>
      </c>
      <c r="AJ12" s="207">
        <f>Plan!M44</f>
        <v>0</v>
      </c>
    </row>
    <row r="13" spans="1:36" ht="6" customHeight="1">
      <c r="A13"/>
      <c r="B13" s="98">
        <f>COUNTIF(Feiertage!$H$3:$H$200,F13)</f>
        <v>0</v>
      </c>
      <c r="C13" s="100">
        <f t="shared" si="0"/>
        <v>6</v>
      </c>
      <c r="D13" s="100">
        <f t="shared" si="1"/>
        <v>1</v>
      </c>
      <c r="E13" s="189"/>
      <c r="F13" s="188">
        <f t="shared" si="2"/>
        <v>42378</v>
      </c>
      <c r="G13" s="206">
        <f>Plan!N15</f>
        <v>0</v>
      </c>
      <c r="H13" s="207">
        <f>Plan!N16</f>
        <v>0</v>
      </c>
      <c r="I13" s="206">
        <f>Plan!N17</f>
        <v>0</v>
      </c>
      <c r="J13" s="207">
        <f>Plan!N18</f>
        <v>0</v>
      </c>
      <c r="K13" s="206">
        <f>Plan!N19</f>
        <v>0</v>
      </c>
      <c r="L13" s="207">
        <f>Plan!N20</f>
        <v>0</v>
      </c>
      <c r="M13" s="206">
        <f>Plan!N21</f>
        <v>0</v>
      </c>
      <c r="N13" s="207">
        <f>Plan!N22</f>
        <v>0</v>
      </c>
      <c r="O13" s="206">
        <f>Plan!N23</f>
        <v>0</v>
      </c>
      <c r="P13" s="207">
        <f>Plan!N24</f>
        <v>0</v>
      </c>
      <c r="Q13" s="206">
        <f>Plan!N25</f>
        <v>0</v>
      </c>
      <c r="R13" s="207">
        <f>Plan!N26</f>
        <v>0</v>
      </c>
      <c r="S13" s="206">
        <f>Plan!N27</f>
        <v>0</v>
      </c>
      <c r="T13" s="207">
        <f>Plan!N28</f>
        <v>0</v>
      </c>
      <c r="U13" s="206">
        <f>Plan!N29</f>
        <v>0</v>
      </c>
      <c r="V13" s="207">
        <f>Plan!N30</f>
        <v>0</v>
      </c>
      <c r="W13" s="206">
        <f>Plan!N31</f>
        <v>0</v>
      </c>
      <c r="X13" s="207">
        <f>Plan!N32</f>
        <v>0</v>
      </c>
      <c r="Y13" s="206">
        <f>Plan!N33</f>
        <v>0</v>
      </c>
      <c r="Z13" s="207">
        <f>Plan!N34</f>
        <v>0</v>
      </c>
      <c r="AA13" s="206">
        <f>Plan!N35</f>
        <v>0</v>
      </c>
      <c r="AB13" s="207">
        <f>Plan!N36</f>
        <v>0</v>
      </c>
      <c r="AC13" s="206">
        <f>Plan!N37</f>
        <v>0</v>
      </c>
      <c r="AD13" s="207">
        <f>Plan!N38</f>
        <v>0</v>
      </c>
      <c r="AE13" s="206">
        <f>Plan!N39</f>
        <v>0</v>
      </c>
      <c r="AF13" s="207">
        <f>Plan!N40</f>
        <v>0</v>
      </c>
      <c r="AG13" s="206">
        <f>Plan!N41</f>
        <v>0</v>
      </c>
      <c r="AH13" s="207">
        <f>Plan!N42</f>
        <v>0</v>
      </c>
      <c r="AI13" s="206">
        <f>Plan!N43</f>
        <v>0</v>
      </c>
      <c r="AJ13" s="207">
        <f>Plan!N44</f>
        <v>0</v>
      </c>
    </row>
    <row r="14" spans="1:36" ht="6" customHeight="1">
      <c r="A14"/>
      <c r="B14" s="98">
        <f>COUNTIF(Feiertage!$H$3:$H$200,F14)</f>
        <v>0</v>
      </c>
      <c r="C14" s="100">
        <f t="shared" si="0"/>
        <v>7</v>
      </c>
      <c r="D14" s="100">
        <f t="shared" si="1"/>
        <v>1</v>
      </c>
      <c r="E14" s="189"/>
      <c r="F14" s="188">
        <f t="shared" si="2"/>
        <v>42379</v>
      </c>
      <c r="G14" s="206">
        <f>Plan!O15</f>
        <v>0</v>
      </c>
      <c r="H14" s="207">
        <f>Plan!O16</f>
        <v>0</v>
      </c>
      <c r="I14" s="206">
        <f>Plan!O17</f>
        <v>0</v>
      </c>
      <c r="J14" s="207">
        <f>Plan!O18</f>
        <v>0</v>
      </c>
      <c r="K14" s="206">
        <f>Plan!O19</f>
        <v>0</v>
      </c>
      <c r="L14" s="207">
        <f>Plan!O20</f>
        <v>0</v>
      </c>
      <c r="M14" s="206">
        <f>Plan!O21</f>
        <v>0</v>
      </c>
      <c r="N14" s="207">
        <f>Plan!O22</f>
        <v>0</v>
      </c>
      <c r="O14" s="206">
        <f>Plan!O23</f>
        <v>0</v>
      </c>
      <c r="P14" s="207">
        <f>Plan!O24</f>
        <v>0</v>
      </c>
      <c r="Q14" s="206">
        <f>Plan!O25</f>
        <v>0</v>
      </c>
      <c r="R14" s="207">
        <f>Plan!O26</f>
        <v>0</v>
      </c>
      <c r="S14" s="206">
        <f>Plan!O27</f>
        <v>0</v>
      </c>
      <c r="T14" s="207">
        <f>Plan!O28</f>
        <v>0</v>
      </c>
      <c r="U14" s="206">
        <f>Plan!O29</f>
        <v>0</v>
      </c>
      <c r="V14" s="207">
        <f>Plan!O30</f>
        <v>0</v>
      </c>
      <c r="W14" s="206">
        <f>Plan!O31</f>
        <v>0</v>
      </c>
      <c r="X14" s="207">
        <f>Plan!O32</f>
        <v>0</v>
      </c>
      <c r="Y14" s="206">
        <f>Plan!O33</f>
        <v>0</v>
      </c>
      <c r="Z14" s="207">
        <f>Plan!O34</f>
        <v>0</v>
      </c>
      <c r="AA14" s="206">
        <f>Plan!O35</f>
        <v>0</v>
      </c>
      <c r="AB14" s="207">
        <f>Plan!O36</f>
        <v>0</v>
      </c>
      <c r="AC14" s="206">
        <f>Plan!O37</f>
        <v>0</v>
      </c>
      <c r="AD14" s="207">
        <f>Plan!O38</f>
        <v>0</v>
      </c>
      <c r="AE14" s="206">
        <f>Plan!O39</f>
        <v>0</v>
      </c>
      <c r="AF14" s="207">
        <f>Plan!O40</f>
        <v>0</v>
      </c>
      <c r="AG14" s="206">
        <f>Plan!O41</f>
        <v>0</v>
      </c>
      <c r="AH14" s="207">
        <f>Plan!O42</f>
        <v>0</v>
      </c>
      <c r="AI14" s="206">
        <f>Plan!O43</f>
        <v>0</v>
      </c>
      <c r="AJ14" s="207">
        <f>Plan!O44</f>
        <v>0</v>
      </c>
    </row>
    <row r="15" spans="1:36" ht="6" customHeight="1">
      <c r="A15"/>
      <c r="B15" s="98">
        <f>COUNTIF(Feiertage!$H$3:$H$200,F15)</f>
        <v>0</v>
      </c>
      <c r="C15" s="100">
        <f t="shared" si="0"/>
        <v>1</v>
      </c>
      <c r="D15" s="100">
        <f t="shared" si="1"/>
        <v>1</v>
      </c>
      <c r="E15" s="189"/>
      <c r="F15" s="188">
        <f t="shared" si="2"/>
        <v>42380</v>
      </c>
      <c r="G15" s="206">
        <f>Plan!P15</f>
        <v>0</v>
      </c>
      <c r="H15" s="207">
        <f>Plan!P16</f>
        <v>0</v>
      </c>
      <c r="I15" s="206">
        <f>Plan!P17</f>
        <v>0</v>
      </c>
      <c r="J15" s="207">
        <f>Plan!P18</f>
        <v>0</v>
      </c>
      <c r="K15" s="206">
        <f>Plan!P19</f>
        <v>0</v>
      </c>
      <c r="L15" s="207">
        <f>Plan!P20</f>
        <v>0</v>
      </c>
      <c r="M15" s="206">
        <f>Plan!P21</f>
        <v>0</v>
      </c>
      <c r="N15" s="207">
        <f>Plan!P22</f>
        <v>0</v>
      </c>
      <c r="O15" s="206">
        <f>Plan!P23</f>
        <v>0</v>
      </c>
      <c r="P15" s="207">
        <f>Plan!P24</f>
        <v>0</v>
      </c>
      <c r="Q15" s="206">
        <f>Plan!P25</f>
        <v>0</v>
      </c>
      <c r="R15" s="207">
        <f>Plan!P26</f>
        <v>0</v>
      </c>
      <c r="S15" s="206">
        <f>Plan!P27</f>
        <v>0</v>
      </c>
      <c r="T15" s="207">
        <f>Plan!P28</f>
        <v>0</v>
      </c>
      <c r="U15" s="206">
        <f>Plan!P29</f>
        <v>0</v>
      </c>
      <c r="V15" s="207">
        <f>Plan!P30</f>
        <v>0</v>
      </c>
      <c r="W15" s="206">
        <f>Plan!P31</f>
        <v>0</v>
      </c>
      <c r="X15" s="207">
        <f>Plan!P32</f>
        <v>0</v>
      </c>
      <c r="Y15" s="206">
        <f>Plan!P33</f>
        <v>0</v>
      </c>
      <c r="Z15" s="207">
        <f>Plan!P34</f>
        <v>0</v>
      </c>
      <c r="AA15" s="206">
        <f>Plan!P35</f>
        <v>0</v>
      </c>
      <c r="AB15" s="207">
        <f>Plan!P36</f>
        <v>0</v>
      </c>
      <c r="AC15" s="206">
        <f>Plan!P37</f>
        <v>0</v>
      </c>
      <c r="AD15" s="207">
        <f>Plan!P38</f>
        <v>0</v>
      </c>
      <c r="AE15" s="206">
        <f>Plan!P39</f>
        <v>0</v>
      </c>
      <c r="AF15" s="207">
        <f>Plan!P40</f>
        <v>0</v>
      </c>
      <c r="AG15" s="206">
        <f>Plan!P41</f>
        <v>0</v>
      </c>
      <c r="AH15" s="207">
        <f>Plan!P42</f>
        <v>0</v>
      </c>
      <c r="AI15" s="206">
        <f>Plan!P43</f>
        <v>0</v>
      </c>
      <c r="AJ15" s="207">
        <f>Plan!P44</f>
        <v>0</v>
      </c>
    </row>
    <row r="16" spans="1:36" ht="6" customHeight="1">
      <c r="A16"/>
      <c r="B16" s="98">
        <f>COUNTIF(Feiertage!$H$3:$H$200,F16)</f>
        <v>0</v>
      </c>
      <c r="C16" s="100">
        <f t="shared" si="0"/>
        <v>2</v>
      </c>
      <c r="D16" s="100">
        <f t="shared" si="1"/>
        <v>1</v>
      </c>
      <c r="E16" s="189" t="s">
        <v>0</v>
      </c>
      <c r="F16" s="188">
        <f t="shared" si="2"/>
        <v>42381</v>
      </c>
      <c r="G16" s="206">
        <f>Plan!Q15</f>
        <v>0</v>
      </c>
      <c r="H16" s="207">
        <f>Plan!Q16</f>
        <v>0</v>
      </c>
      <c r="I16" s="206">
        <f>Plan!Q17</f>
        <v>0</v>
      </c>
      <c r="J16" s="207">
        <f>Plan!Q18</f>
        <v>0</v>
      </c>
      <c r="K16" s="206">
        <f>Plan!Q19</f>
        <v>0</v>
      </c>
      <c r="L16" s="207">
        <f>Plan!Q20</f>
        <v>0</v>
      </c>
      <c r="M16" s="206">
        <f>Plan!Q21</f>
        <v>0</v>
      </c>
      <c r="N16" s="207">
        <f>Plan!Q22</f>
        <v>0</v>
      </c>
      <c r="O16" s="206">
        <f>Plan!Q23</f>
        <v>0</v>
      </c>
      <c r="P16" s="207">
        <f>Plan!Q24</f>
        <v>0</v>
      </c>
      <c r="Q16" s="206">
        <f>Plan!Q25</f>
        <v>0</v>
      </c>
      <c r="R16" s="207">
        <f>Plan!Q26</f>
        <v>0</v>
      </c>
      <c r="S16" s="206">
        <f>Plan!Q27</f>
        <v>0</v>
      </c>
      <c r="T16" s="207">
        <f>Plan!Q28</f>
        <v>0</v>
      </c>
      <c r="U16" s="206">
        <f>Plan!Q29</f>
        <v>0</v>
      </c>
      <c r="V16" s="207">
        <f>Plan!Q30</f>
        <v>0</v>
      </c>
      <c r="W16" s="206">
        <f>Plan!Q31</f>
        <v>0</v>
      </c>
      <c r="X16" s="207">
        <f>Plan!Q32</f>
        <v>0</v>
      </c>
      <c r="Y16" s="206">
        <f>Plan!Q33</f>
        <v>0</v>
      </c>
      <c r="Z16" s="207">
        <f>Plan!Q34</f>
        <v>0</v>
      </c>
      <c r="AA16" s="206">
        <f>Plan!Q35</f>
        <v>0</v>
      </c>
      <c r="AB16" s="207">
        <f>Plan!Q36</f>
        <v>0</v>
      </c>
      <c r="AC16" s="206">
        <f>Plan!Q37</f>
        <v>0</v>
      </c>
      <c r="AD16" s="207">
        <f>Plan!Q38</f>
        <v>0</v>
      </c>
      <c r="AE16" s="206">
        <f>Plan!Q39</f>
        <v>0</v>
      </c>
      <c r="AF16" s="207">
        <f>Plan!Q40</f>
        <v>0</v>
      </c>
      <c r="AG16" s="206">
        <f>Plan!Q41</f>
        <v>0</v>
      </c>
      <c r="AH16" s="207">
        <f>Plan!Q42</f>
        <v>0</v>
      </c>
      <c r="AI16" s="206">
        <f>Plan!Q43</f>
        <v>0</v>
      </c>
      <c r="AJ16" s="207">
        <f>Plan!Q44</f>
        <v>0</v>
      </c>
    </row>
    <row r="17" spans="1:36" ht="6" customHeight="1">
      <c r="A17"/>
      <c r="B17" s="98">
        <f>COUNTIF(Feiertage!$H$3:$H$200,F17)</f>
        <v>0</v>
      </c>
      <c r="C17" s="100">
        <f t="shared" si="0"/>
        <v>3</v>
      </c>
      <c r="D17" s="100">
        <f t="shared" si="1"/>
        <v>1</v>
      </c>
      <c r="E17" s="189" t="s">
        <v>1</v>
      </c>
      <c r="F17" s="188">
        <f t="shared" si="2"/>
        <v>42382</v>
      </c>
      <c r="G17" s="206">
        <f>Plan!R15</f>
        <v>0</v>
      </c>
      <c r="H17" s="207">
        <f>Plan!R16</f>
        <v>0</v>
      </c>
      <c r="I17" s="206">
        <f>Plan!R17</f>
        <v>0</v>
      </c>
      <c r="J17" s="207">
        <f>Plan!R18</f>
        <v>0</v>
      </c>
      <c r="K17" s="206">
        <f>Plan!R19</f>
        <v>0</v>
      </c>
      <c r="L17" s="207">
        <f>Plan!R20</f>
        <v>0</v>
      </c>
      <c r="M17" s="206">
        <f>Plan!R21</f>
        <v>0</v>
      </c>
      <c r="N17" s="207">
        <f>Plan!R22</f>
        <v>0</v>
      </c>
      <c r="O17" s="206">
        <f>Plan!R23</f>
        <v>0</v>
      </c>
      <c r="P17" s="207">
        <f>Plan!R24</f>
        <v>0</v>
      </c>
      <c r="Q17" s="206">
        <f>Plan!R25</f>
        <v>0</v>
      </c>
      <c r="R17" s="207">
        <f>Plan!R26</f>
        <v>0</v>
      </c>
      <c r="S17" s="206">
        <f>Plan!R27</f>
        <v>0</v>
      </c>
      <c r="T17" s="207">
        <f>Plan!R28</f>
        <v>0</v>
      </c>
      <c r="U17" s="206">
        <f>Plan!R29</f>
        <v>0</v>
      </c>
      <c r="V17" s="207">
        <f>Plan!R30</f>
        <v>0</v>
      </c>
      <c r="W17" s="206">
        <f>Plan!R31</f>
        <v>0</v>
      </c>
      <c r="X17" s="207">
        <f>Plan!R32</f>
        <v>0</v>
      </c>
      <c r="Y17" s="206">
        <f>Plan!R33</f>
        <v>0</v>
      </c>
      <c r="Z17" s="207">
        <f>Plan!R34</f>
        <v>0</v>
      </c>
      <c r="AA17" s="206">
        <f>Plan!R35</f>
        <v>0</v>
      </c>
      <c r="AB17" s="207">
        <f>Plan!R36</f>
        <v>0</v>
      </c>
      <c r="AC17" s="206">
        <f>Plan!R37</f>
        <v>0</v>
      </c>
      <c r="AD17" s="207">
        <f>Plan!R38</f>
        <v>0</v>
      </c>
      <c r="AE17" s="206">
        <f>Plan!R39</f>
        <v>0</v>
      </c>
      <c r="AF17" s="207">
        <f>Plan!R40</f>
        <v>0</v>
      </c>
      <c r="AG17" s="206">
        <f>Plan!R41</f>
        <v>0</v>
      </c>
      <c r="AH17" s="207">
        <f>Plan!R42</f>
        <v>0</v>
      </c>
      <c r="AI17" s="206">
        <f>Plan!R43</f>
        <v>0</v>
      </c>
      <c r="AJ17" s="207">
        <f>Plan!R44</f>
        <v>0</v>
      </c>
    </row>
    <row r="18" spans="1:36" ht="6" customHeight="1">
      <c r="A18"/>
      <c r="B18" s="98">
        <f>COUNTIF(Feiertage!$H$3:$H$200,F18)</f>
        <v>0</v>
      </c>
      <c r="C18" s="100">
        <f t="shared" si="0"/>
        <v>4</v>
      </c>
      <c r="D18" s="100">
        <f t="shared" si="1"/>
        <v>1</v>
      </c>
      <c r="E18" s="189" t="s">
        <v>2</v>
      </c>
      <c r="F18" s="188">
        <f t="shared" si="2"/>
        <v>42383</v>
      </c>
      <c r="G18" s="206">
        <f>Plan!S15</f>
        <v>0</v>
      </c>
      <c r="H18" s="207">
        <f>Plan!S16</f>
        <v>0</v>
      </c>
      <c r="I18" s="206">
        <f>Plan!S17</f>
        <v>0</v>
      </c>
      <c r="J18" s="207">
        <f>Plan!S18</f>
        <v>0</v>
      </c>
      <c r="K18" s="206">
        <f>Plan!S19</f>
        <v>0</v>
      </c>
      <c r="L18" s="207">
        <f>Plan!S20</f>
        <v>0</v>
      </c>
      <c r="M18" s="206">
        <f>Plan!S21</f>
        <v>0</v>
      </c>
      <c r="N18" s="207">
        <f>Plan!S22</f>
        <v>0</v>
      </c>
      <c r="O18" s="206">
        <f>Plan!S23</f>
        <v>0</v>
      </c>
      <c r="P18" s="207">
        <f>Plan!S24</f>
        <v>0</v>
      </c>
      <c r="Q18" s="206">
        <f>Plan!S25</f>
        <v>0</v>
      </c>
      <c r="R18" s="207">
        <f>Plan!S26</f>
        <v>0</v>
      </c>
      <c r="S18" s="206">
        <f>Plan!S27</f>
        <v>0</v>
      </c>
      <c r="T18" s="207">
        <f>Plan!S28</f>
        <v>0</v>
      </c>
      <c r="U18" s="206">
        <f>Plan!S29</f>
        <v>0</v>
      </c>
      <c r="V18" s="207">
        <f>Plan!S30</f>
        <v>0</v>
      </c>
      <c r="W18" s="206">
        <f>Plan!S31</f>
        <v>0</v>
      </c>
      <c r="X18" s="207">
        <f>Plan!S32</f>
        <v>0</v>
      </c>
      <c r="Y18" s="206">
        <f>Plan!S33</f>
        <v>0</v>
      </c>
      <c r="Z18" s="207">
        <f>Plan!S34</f>
        <v>0</v>
      </c>
      <c r="AA18" s="206">
        <f>Plan!S35</f>
        <v>0</v>
      </c>
      <c r="AB18" s="207">
        <f>Plan!S36</f>
        <v>0</v>
      </c>
      <c r="AC18" s="206">
        <f>Plan!S37</f>
        <v>0</v>
      </c>
      <c r="AD18" s="207">
        <f>Plan!S38</f>
        <v>0</v>
      </c>
      <c r="AE18" s="206">
        <f>Plan!S39</f>
        <v>0</v>
      </c>
      <c r="AF18" s="207">
        <f>Plan!S40</f>
        <v>0</v>
      </c>
      <c r="AG18" s="206">
        <f>Plan!S41</f>
        <v>0</v>
      </c>
      <c r="AH18" s="207">
        <f>Plan!S42</f>
        <v>0</v>
      </c>
      <c r="AI18" s="206">
        <f>Plan!S43</f>
        <v>0</v>
      </c>
      <c r="AJ18" s="207">
        <f>Plan!S44</f>
        <v>0</v>
      </c>
    </row>
    <row r="19" spans="1:36" ht="6" customHeight="1">
      <c r="A19"/>
      <c r="B19" s="98">
        <f>COUNTIF(Feiertage!$H$3:$H$200,F19)</f>
        <v>0</v>
      </c>
      <c r="C19" s="100">
        <f t="shared" si="0"/>
        <v>5</v>
      </c>
      <c r="D19" s="100">
        <f t="shared" si="1"/>
        <v>1</v>
      </c>
      <c r="E19" s="189" t="s">
        <v>3</v>
      </c>
      <c r="F19" s="188">
        <f t="shared" si="2"/>
        <v>42384</v>
      </c>
      <c r="G19" s="206">
        <f>Plan!T15</f>
        <v>0</v>
      </c>
      <c r="H19" s="207">
        <f>Plan!T16</f>
        <v>0</v>
      </c>
      <c r="I19" s="206">
        <f>Plan!T17</f>
        <v>0</v>
      </c>
      <c r="J19" s="207">
        <f>Plan!T18</f>
        <v>0</v>
      </c>
      <c r="K19" s="206">
        <f>Plan!T19</f>
        <v>0</v>
      </c>
      <c r="L19" s="207">
        <f>Plan!T20</f>
        <v>0</v>
      </c>
      <c r="M19" s="206">
        <f>Plan!T21</f>
        <v>0</v>
      </c>
      <c r="N19" s="207">
        <f>Plan!T22</f>
        <v>0</v>
      </c>
      <c r="O19" s="206">
        <f>Plan!T23</f>
        <v>0</v>
      </c>
      <c r="P19" s="207">
        <f>Plan!T24</f>
        <v>0</v>
      </c>
      <c r="Q19" s="206">
        <f>Plan!T25</f>
        <v>0</v>
      </c>
      <c r="R19" s="207">
        <f>Plan!T26</f>
        <v>0</v>
      </c>
      <c r="S19" s="206">
        <f>Plan!T27</f>
        <v>0</v>
      </c>
      <c r="T19" s="207">
        <f>Plan!T28</f>
        <v>0</v>
      </c>
      <c r="U19" s="206">
        <f>Plan!T29</f>
        <v>0</v>
      </c>
      <c r="V19" s="207">
        <f>Plan!T30</f>
        <v>0</v>
      </c>
      <c r="W19" s="206">
        <f>Plan!T31</f>
        <v>0</v>
      </c>
      <c r="X19" s="207">
        <f>Plan!T32</f>
        <v>0</v>
      </c>
      <c r="Y19" s="206">
        <f>Plan!T33</f>
        <v>0</v>
      </c>
      <c r="Z19" s="207">
        <f>Plan!T34</f>
        <v>0</v>
      </c>
      <c r="AA19" s="206">
        <f>Plan!T35</f>
        <v>0</v>
      </c>
      <c r="AB19" s="207">
        <f>Plan!T36</f>
        <v>0</v>
      </c>
      <c r="AC19" s="206">
        <f>Plan!T37</f>
        <v>0</v>
      </c>
      <c r="AD19" s="207">
        <f>Plan!T38</f>
        <v>0</v>
      </c>
      <c r="AE19" s="206">
        <f>Plan!T39</f>
        <v>0</v>
      </c>
      <c r="AF19" s="207">
        <f>Plan!T40</f>
        <v>0</v>
      </c>
      <c r="AG19" s="206">
        <f>Plan!T41</f>
        <v>0</v>
      </c>
      <c r="AH19" s="207">
        <f>Plan!T42</f>
        <v>0</v>
      </c>
      <c r="AI19" s="206">
        <f>Plan!T43</f>
        <v>0</v>
      </c>
      <c r="AJ19" s="207">
        <f>Plan!T44</f>
        <v>0</v>
      </c>
    </row>
    <row r="20" spans="1:36" ht="6" customHeight="1">
      <c r="A20"/>
      <c r="B20" s="98">
        <f>COUNTIF(Feiertage!$H$3:$H$200,F20)</f>
        <v>0</v>
      </c>
      <c r="C20" s="100">
        <f t="shared" si="0"/>
        <v>6</v>
      </c>
      <c r="D20" s="100">
        <f t="shared" si="1"/>
        <v>1</v>
      </c>
      <c r="E20" s="189" t="s">
        <v>1</v>
      </c>
      <c r="F20" s="188">
        <f t="shared" si="2"/>
        <v>42385</v>
      </c>
      <c r="G20" s="206">
        <f>Plan!U15</f>
        <v>0</v>
      </c>
      <c r="H20" s="207">
        <f>Plan!U16</f>
        <v>0</v>
      </c>
      <c r="I20" s="206">
        <f>Plan!U17</f>
        <v>0</v>
      </c>
      <c r="J20" s="207">
        <f>Plan!U18</f>
        <v>0</v>
      </c>
      <c r="K20" s="206">
        <f>Plan!U19</f>
        <v>0</v>
      </c>
      <c r="L20" s="207">
        <f>Plan!U20</f>
        <v>0</v>
      </c>
      <c r="M20" s="206">
        <f>Plan!U21</f>
        <v>0</v>
      </c>
      <c r="N20" s="207">
        <f>Plan!U22</f>
        <v>0</v>
      </c>
      <c r="O20" s="206">
        <f>Plan!U23</f>
        <v>0</v>
      </c>
      <c r="P20" s="207">
        <f>Plan!U24</f>
        <v>0</v>
      </c>
      <c r="Q20" s="206">
        <f>Plan!U25</f>
        <v>0</v>
      </c>
      <c r="R20" s="207">
        <f>Plan!U26</f>
        <v>0</v>
      </c>
      <c r="S20" s="206">
        <f>Plan!U27</f>
        <v>0</v>
      </c>
      <c r="T20" s="207">
        <f>Plan!U28</f>
        <v>0</v>
      </c>
      <c r="U20" s="206">
        <f>Plan!U29</f>
        <v>0</v>
      </c>
      <c r="V20" s="207">
        <f>Plan!U30</f>
        <v>0</v>
      </c>
      <c r="W20" s="206">
        <f>Plan!U31</f>
        <v>0</v>
      </c>
      <c r="X20" s="207">
        <f>Plan!U32</f>
        <v>0</v>
      </c>
      <c r="Y20" s="206">
        <f>Plan!U33</f>
        <v>0</v>
      </c>
      <c r="Z20" s="207">
        <f>Plan!U34</f>
        <v>0</v>
      </c>
      <c r="AA20" s="206">
        <f>Plan!U35</f>
        <v>0</v>
      </c>
      <c r="AB20" s="207">
        <f>Plan!U36</f>
        <v>0</v>
      </c>
      <c r="AC20" s="206">
        <f>Plan!U37</f>
        <v>0</v>
      </c>
      <c r="AD20" s="207">
        <f>Plan!U38</f>
        <v>0</v>
      </c>
      <c r="AE20" s="206">
        <f>Plan!U39</f>
        <v>0</v>
      </c>
      <c r="AF20" s="207">
        <f>Plan!U40</f>
        <v>0</v>
      </c>
      <c r="AG20" s="206">
        <f>Plan!U41</f>
        <v>0</v>
      </c>
      <c r="AH20" s="207">
        <f>Plan!U42</f>
        <v>0</v>
      </c>
      <c r="AI20" s="206">
        <f>Plan!U43</f>
        <v>0</v>
      </c>
      <c r="AJ20" s="207">
        <f>Plan!U44</f>
        <v>0</v>
      </c>
    </row>
    <row r="21" spans="1:36" ht="6" customHeight="1">
      <c r="A21"/>
      <c r="B21" s="98">
        <f>COUNTIF(Feiertage!$H$3:$H$200,F21)</f>
        <v>0</v>
      </c>
      <c r="C21" s="100">
        <f t="shared" si="0"/>
        <v>7</v>
      </c>
      <c r="D21" s="100">
        <f t="shared" si="1"/>
        <v>1</v>
      </c>
      <c r="E21" s="189" t="s">
        <v>4</v>
      </c>
      <c r="F21" s="188">
        <f t="shared" si="2"/>
        <v>42386</v>
      </c>
      <c r="G21" s="206">
        <f>Plan!V15</f>
        <v>0</v>
      </c>
      <c r="H21" s="207">
        <f>Plan!V16</f>
        <v>0</v>
      </c>
      <c r="I21" s="206">
        <f>Plan!V17</f>
        <v>0</v>
      </c>
      <c r="J21" s="207">
        <f>Plan!V18</f>
        <v>0</v>
      </c>
      <c r="K21" s="206">
        <f>Plan!V19</f>
        <v>0</v>
      </c>
      <c r="L21" s="207">
        <f>Plan!V20</f>
        <v>0</v>
      </c>
      <c r="M21" s="206">
        <f>Plan!V21</f>
        <v>0</v>
      </c>
      <c r="N21" s="207">
        <f>Plan!V22</f>
        <v>0</v>
      </c>
      <c r="O21" s="206">
        <f>Plan!V23</f>
        <v>0</v>
      </c>
      <c r="P21" s="207">
        <f>Plan!V24</f>
        <v>0</v>
      </c>
      <c r="Q21" s="206">
        <f>Plan!V25</f>
        <v>0</v>
      </c>
      <c r="R21" s="207">
        <f>Plan!V26</f>
        <v>0</v>
      </c>
      <c r="S21" s="206">
        <f>Plan!V27</f>
        <v>0</v>
      </c>
      <c r="T21" s="207">
        <f>Plan!V28</f>
        <v>0</v>
      </c>
      <c r="U21" s="206">
        <f>Plan!V29</f>
        <v>0</v>
      </c>
      <c r="V21" s="207">
        <f>Plan!V30</f>
        <v>0</v>
      </c>
      <c r="W21" s="206">
        <f>Plan!V31</f>
        <v>0</v>
      </c>
      <c r="X21" s="207">
        <f>Plan!V32</f>
        <v>0</v>
      </c>
      <c r="Y21" s="206">
        <f>Plan!V33</f>
        <v>0</v>
      </c>
      <c r="Z21" s="207">
        <f>Plan!V34</f>
        <v>0</v>
      </c>
      <c r="AA21" s="206">
        <f>Plan!V35</f>
        <v>0</v>
      </c>
      <c r="AB21" s="207">
        <f>Plan!V36</f>
        <v>0</v>
      </c>
      <c r="AC21" s="206">
        <f>Plan!V37</f>
        <v>0</v>
      </c>
      <c r="AD21" s="207">
        <f>Plan!V38</f>
        <v>0</v>
      </c>
      <c r="AE21" s="206">
        <f>Plan!V39</f>
        <v>0</v>
      </c>
      <c r="AF21" s="207">
        <f>Plan!V40</f>
        <v>0</v>
      </c>
      <c r="AG21" s="206">
        <f>Plan!V41</f>
        <v>0</v>
      </c>
      <c r="AH21" s="207">
        <f>Plan!V42</f>
        <v>0</v>
      </c>
      <c r="AI21" s="206">
        <f>Plan!V43</f>
        <v>0</v>
      </c>
      <c r="AJ21" s="207">
        <f>Plan!V44</f>
        <v>0</v>
      </c>
    </row>
    <row r="22" spans="1:36" ht="6" customHeight="1">
      <c r="A22"/>
      <c r="B22" s="98">
        <f>COUNTIF(Feiertage!$H$3:$H$200,F22)</f>
        <v>0</v>
      </c>
      <c r="C22" s="100">
        <f t="shared" si="0"/>
        <v>1</v>
      </c>
      <c r="D22" s="100">
        <f t="shared" si="1"/>
        <v>1</v>
      </c>
      <c r="E22" s="189"/>
      <c r="F22" s="188">
        <f t="shared" si="2"/>
        <v>42387</v>
      </c>
      <c r="G22" s="206">
        <f>Plan!W15</f>
        <v>0</v>
      </c>
      <c r="H22" s="207">
        <f>Plan!W16</f>
        <v>0</v>
      </c>
      <c r="I22" s="206">
        <f>Plan!W17</f>
        <v>0</v>
      </c>
      <c r="J22" s="207">
        <f>Plan!W18</f>
        <v>0</v>
      </c>
      <c r="K22" s="206">
        <f>Plan!W19</f>
        <v>0</v>
      </c>
      <c r="L22" s="207">
        <f>Plan!W20</f>
        <v>0</v>
      </c>
      <c r="M22" s="206">
        <f>Plan!W21</f>
        <v>0</v>
      </c>
      <c r="N22" s="207">
        <f>Plan!W22</f>
        <v>0</v>
      </c>
      <c r="O22" s="206">
        <f>Plan!W23</f>
        <v>0</v>
      </c>
      <c r="P22" s="207">
        <f>Plan!W24</f>
        <v>0</v>
      </c>
      <c r="Q22" s="206">
        <f>Plan!W25</f>
        <v>0</v>
      </c>
      <c r="R22" s="207">
        <f>Plan!W26</f>
        <v>0</v>
      </c>
      <c r="S22" s="206">
        <f>Plan!W27</f>
        <v>0</v>
      </c>
      <c r="T22" s="207">
        <f>Plan!W28</f>
        <v>0</v>
      </c>
      <c r="U22" s="206">
        <f>Plan!W29</f>
        <v>0</v>
      </c>
      <c r="V22" s="207">
        <f>Plan!W30</f>
        <v>0</v>
      </c>
      <c r="W22" s="206">
        <f>Plan!W31</f>
        <v>0</v>
      </c>
      <c r="X22" s="207">
        <f>Plan!W32</f>
        <v>0</v>
      </c>
      <c r="Y22" s="206">
        <f>Plan!W33</f>
        <v>0</v>
      </c>
      <c r="Z22" s="207">
        <f>Plan!W34</f>
        <v>0</v>
      </c>
      <c r="AA22" s="206">
        <f>Plan!W35</f>
        <v>0</v>
      </c>
      <c r="AB22" s="207">
        <f>Plan!W36</f>
        <v>0</v>
      </c>
      <c r="AC22" s="206">
        <f>Plan!W37</f>
        <v>0</v>
      </c>
      <c r="AD22" s="207">
        <f>Plan!W38</f>
        <v>0</v>
      </c>
      <c r="AE22" s="206">
        <f>Plan!W39</f>
        <v>0</v>
      </c>
      <c r="AF22" s="207">
        <f>Plan!W40</f>
        <v>0</v>
      </c>
      <c r="AG22" s="206">
        <f>Plan!W41</f>
        <v>0</v>
      </c>
      <c r="AH22" s="207">
        <f>Plan!W42</f>
        <v>0</v>
      </c>
      <c r="AI22" s="206">
        <f>Plan!W43</f>
        <v>0</v>
      </c>
      <c r="AJ22" s="207">
        <f>Plan!W44</f>
        <v>0</v>
      </c>
    </row>
    <row r="23" spans="1:36" ht="6" customHeight="1">
      <c r="A23"/>
      <c r="B23" s="98">
        <f>COUNTIF(Feiertage!$H$3:$H$200,F23)</f>
        <v>0</v>
      </c>
      <c r="C23" s="100">
        <f t="shared" si="0"/>
        <v>2</v>
      </c>
      <c r="D23" s="100">
        <f t="shared" si="1"/>
        <v>1</v>
      </c>
      <c r="E23" s="189"/>
      <c r="F23" s="188">
        <f t="shared" si="2"/>
        <v>42388</v>
      </c>
      <c r="G23" s="206">
        <f>Plan!X15</f>
        <v>0</v>
      </c>
      <c r="H23" s="207">
        <f>Plan!X16</f>
        <v>0</v>
      </c>
      <c r="I23" s="206">
        <f>Plan!X17</f>
        <v>0</v>
      </c>
      <c r="J23" s="207">
        <f>Plan!X18</f>
        <v>0</v>
      </c>
      <c r="K23" s="206">
        <f>Plan!X19</f>
        <v>0</v>
      </c>
      <c r="L23" s="207">
        <f>Plan!X20</f>
        <v>0</v>
      </c>
      <c r="M23" s="206">
        <f>Plan!X21</f>
        <v>0</v>
      </c>
      <c r="N23" s="207">
        <f>Plan!X22</f>
        <v>0</v>
      </c>
      <c r="O23" s="206">
        <f>Plan!X23</f>
        <v>0</v>
      </c>
      <c r="P23" s="207">
        <f>Plan!X24</f>
        <v>0</v>
      </c>
      <c r="Q23" s="206">
        <f>Plan!X25</f>
        <v>0</v>
      </c>
      <c r="R23" s="207">
        <f>Plan!X26</f>
        <v>0</v>
      </c>
      <c r="S23" s="206">
        <f>Plan!X27</f>
        <v>0</v>
      </c>
      <c r="T23" s="207">
        <f>Plan!X28</f>
        <v>0</v>
      </c>
      <c r="U23" s="206">
        <f>Plan!X29</f>
        <v>0</v>
      </c>
      <c r="V23" s="207">
        <f>Plan!X30</f>
        <v>0</v>
      </c>
      <c r="W23" s="206">
        <f>Plan!X31</f>
        <v>0</v>
      </c>
      <c r="X23" s="207">
        <f>Plan!X32</f>
        <v>0</v>
      </c>
      <c r="Y23" s="206">
        <f>Plan!X33</f>
        <v>0</v>
      </c>
      <c r="Z23" s="207">
        <f>Plan!X34</f>
        <v>0</v>
      </c>
      <c r="AA23" s="206">
        <f>Plan!X35</f>
        <v>0</v>
      </c>
      <c r="AB23" s="207">
        <f>Plan!X36</f>
        <v>0</v>
      </c>
      <c r="AC23" s="206">
        <f>Plan!X37</f>
        <v>0</v>
      </c>
      <c r="AD23" s="207">
        <f>Plan!X38</f>
        <v>0</v>
      </c>
      <c r="AE23" s="206">
        <f>Plan!X39</f>
        <v>0</v>
      </c>
      <c r="AF23" s="207">
        <f>Plan!X40</f>
        <v>0</v>
      </c>
      <c r="AG23" s="206">
        <f>Plan!X41</f>
        <v>0</v>
      </c>
      <c r="AH23" s="207">
        <f>Plan!X42</f>
        <v>0</v>
      </c>
      <c r="AI23" s="206">
        <f>Plan!X43</f>
        <v>0</v>
      </c>
      <c r="AJ23" s="207">
        <f>Plan!X44</f>
        <v>0</v>
      </c>
    </row>
    <row r="24" spans="1:36" ht="6" customHeight="1">
      <c r="A24"/>
      <c r="B24" s="98">
        <f>COUNTIF(Feiertage!$H$3:$H$200,F24)</f>
        <v>0</v>
      </c>
      <c r="C24" s="100">
        <f t="shared" si="0"/>
        <v>3</v>
      </c>
      <c r="D24" s="100">
        <f t="shared" si="1"/>
        <v>1</v>
      </c>
      <c r="E24" s="189"/>
      <c r="F24" s="188">
        <f t="shared" si="2"/>
        <v>42389</v>
      </c>
      <c r="G24" s="206">
        <f>Plan!Y15</f>
        <v>0</v>
      </c>
      <c r="H24" s="207">
        <f>Plan!Y16</f>
        <v>0</v>
      </c>
      <c r="I24" s="206">
        <f>Plan!Y17</f>
        <v>0</v>
      </c>
      <c r="J24" s="207">
        <f>Plan!Y18</f>
        <v>0</v>
      </c>
      <c r="K24" s="206">
        <f>Plan!Y19</f>
        <v>0</v>
      </c>
      <c r="L24" s="207">
        <f>Plan!Y20</f>
        <v>0</v>
      </c>
      <c r="M24" s="206">
        <f>Plan!Y21</f>
        <v>0</v>
      </c>
      <c r="N24" s="207">
        <f>Plan!Y22</f>
        <v>0</v>
      </c>
      <c r="O24" s="206">
        <f>Plan!Y23</f>
        <v>0</v>
      </c>
      <c r="P24" s="207">
        <f>Plan!Y24</f>
        <v>0</v>
      </c>
      <c r="Q24" s="206">
        <f>Plan!Y25</f>
        <v>0</v>
      </c>
      <c r="R24" s="207">
        <f>Plan!Y26</f>
        <v>0</v>
      </c>
      <c r="S24" s="206">
        <f>Plan!Y27</f>
        <v>0</v>
      </c>
      <c r="T24" s="207">
        <f>Plan!Y28</f>
        <v>0</v>
      </c>
      <c r="U24" s="206">
        <f>Plan!Y29</f>
        <v>0</v>
      </c>
      <c r="V24" s="207">
        <f>Plan!Y30</f>
        <v>0</v>
      </c>
      <c r="W24" s="206">
        <f>Plan!Y31</f>
        <v>0</v>
      </c>
      <c r="X24" s="207">
        <f>Plan!Y32</f>
        <v>0</v>
      </c>
      <c r="Y24" s="206">
        <f>Plan!Y33</f>
        <v>0</v>
      </c>
      <c r="Z24" s="207">
        <f>Plan!Y34</f>
        <v>0</v>
      </c>
      <c r="AA24" s="206">
        <f>Plan!Y35</f>
        <v>0</v>
      </c>
      <c r="AB24" s="207">
        <f>Plan!Y36</f>
        <v>0</v>
      </c>
      <c r="AC24" s="206">
        <f>Plan!Y37</f>
        <v>0</v>
      </c>
      <c r="AD24" s="207">
        <f>Plan!Y38</f>
        <v>0</v>
      </c>
      <c r="AE24" s="206">
        <f>Plan!Y39</f>
        <v>0</v>
      </c>
      <c r="AF24" s="207">
        <f>Plan!Y40</f>
        <v>0</v>
      </c>
      <c r="AG24" s="206">
        <f>Plan!Y41</f>
        <v>0</v>
      </c>
      <c r="AH24" s="207">
        <f>Plan!Y42</f>
        <v>0</v>
      </c>
      <c r="AI24" s="206">
        <f>Plan!Y43</f>
        <v>0</v>
      </c>
      <c r="AJ24" s="207">
        <f>Plan!Y44</f>
        <v>0</v>
      </c>
    </row>
    <row r="25" spans="1:36" ht="6" customHeight="1">
      <c r="A25"/>
      <c r="B25" s="98">
        <f>COUNTIF(Feiertage!$H$3:$H$200,F25)</f>
        <v>0</v>
      </c>
      <c r="C25" s="100">
        <f t="shared" si="0"/>
        <v>4</v>
      </c>
      <c r="D25" s="100">
        <f t="shared" si="1"/>
        <v>1</v>
      </c>
      <c r="E25" s="189"/>
      <c r="F25" s="188">
        <f t="shared" si="2"/>
        <v>42390</v>
      </c>
      <c r="G25" s="206">
        <f>Plan!Z15</f>
        <v>0</v>
      </c>
      <c r="H25" s="207">
        <f>Plan!Z16</f>
        <v>0</v>
      </c>
      <c r="I25" s="206">
        <f>Plan!Z17</f>
        <v>0</v>
      </c>
      <c r="J25" s="207">
        <f>Plan!Z18</f>
        <v>0</v>
      </c>
      <c r="K25" s="206">
        <f>Plan!Z19</f>
        <v>0</v>
      </c>
      <c r="L25" s="207">
        <f>Plan!Z20</f>
        <v>0</v>
      </c>
      <c r="M25" s="206">
        <f>Plan!Z21</f>
        <v>0</v>
      </c>
      <c r="N25" s="207">
        <f>Plan!Z22</f>
        <v>0</v>
      </c>
      <c r="O25" s="206">
        <f>Plan!Z23</f>
        <v>0</v>
      </c>
      <c r="P25" s="207">
        <f>Plan!Z24</f>
        <v>0</v>
      </c>
      <c r="Q25" s="206">
        <f>Plan!Z25</f>
        <v>0</v>
      </c>
      <c r="R25" s="207">
        <f>Plan!Z26</f>
        <v>0</v>
      </c>
      <c r="S25" s="206">
        <f>Plan!Z27</f>
        <v>0</v>
      </c>
      <c r="T25" s="207">
        <f>Plan!Z28</f>
        <v>0</v>
      </c>
      <c r="U25" s="206">
        <f>Plan!Z29</f>
        <v>0</v>
      </c>
      <c r="V25" s="207">
        <f>Plan!Z30</f>
        <v>0</v>
      </c>
      <c r="W25" s="206">
        <f>Plan!Z31</f>
        <v>0</v>
      </c>
      <c r="X25" s="207">
        <f>Plan!Z32</f>
        <v>0</v>
      </c>
      <c r="Y25" s="206">
        <f>Plan!Z33</f>
        <v>0</v>
      </c>
      <c r="Z25" s="207">
        <f>Plan!Z34</f>
        <v>0</v>
      </c>
      <c r="AA25" s="206">
        <f>Plan!Z35</f>
        <v>0</v>
      </c>
      <c r="AB25" s="207">
        <f>Plan!Z36</f>
        <v>0</v>
      </c>
      <c r="AC25" s="206">
        <f>Plan!Z37</f>
        <v>0</v>
      </c>
      <c r="AD25" s="207">
        <f>Plan!Z38</f>
        <v>0</v>
      </c>
      <c r="AE25" s="206">
        <f>Plan!Z39</f>
        <v>0</v>
      </c>
      <c r="AF25" s="207">
        <f>Plan!Z40</f>
        <v>0</v>
      </c>
      <c r="AG25" s="206">
        <f>Plan!Z41</f>
        <v>0</v>
      </c>
      <c r="AH25" s="207">
        <f>Plan!Z42</f>
        <v>0</v>
      </c>
      <c r="AI25" s="206">
        <f>Plan!Z43</f>
        <v>0</v>
      </c>
      <c r="AJ25" s="207">
        <f>Plan!Z44</f>
        <v>0</v>
      </c>
    </row>
    <row r="26" spans="1:36" ht="6" customHeight="1">
      <c r="A26"/>
      <c r="B26" s="98">
        <f>COUNTIF(Feiertage!$H$3:$H$200,F26)</f>
        <v>0</v>
      </c>
      <c r="C26" s="100">
        <f t="shared" si="0"/>
        <v>5</v>
      </c>
      <c r="D26" s="100">
        <f t="shared" si="1"/>
        <v>1</v>
      </c>
      <c r="E26" s="189"/>
      <c r="F26" s="188">
        <f t="shared" si="2"/>
        <v>42391</v>
      </c>
      <c r="G26" s="206">
        <f>Plan!AA15</f>
        <v>0</v>
      </c>
      <c r="H26" s="207">
        <f>Plan!AA16</f>
        <v>0</v>
      </c>
      <c r="I26" s="206">
        <f>Plan!AA17</f>
        <v>0</v>
      </c>
      <c r="J26" s="207">
        <f>Plan!AA18</f>
        <v>0</v>
      </c>
      <c r="K26" s="206">
        <f>Plan!AA19</f>
        <v>0</v>
      </c>
      <c r="L26" s="207">
        <f>Plan!AA20</f>
        <v>0</v>
      </c>
      <c r="M26" s="206">
        <f>Plan!AA21</f>
        <v>0</v>
      </c>
      <c r="N26" s="207">
        <f>Plan!AA22</f>
        <v>0</v>
      </c>
      <c r="O26" s="206">
        <f>Plan!AA23</f>
        <v>0</v>
      </c>
      <c r="P26" s="207">
        <f>Plan!AA24</f>
        <v>0</v>
      </c>
      <c r="Q26" s="206">
        <f>Plan!AA25</f>
        <v>0</v>
      </c>
      <c r="R26" s="207">
        <f>Plan!AA26</f>
        <v>0</v>
      </c>
      <c r="S26" s="206">
        <f>Plan!AA27</f>
        <v>0</v>
      </c>
      <c r="T26" s="207">
        <f>Plan!AA28</f>
        <v>0</v>
      </c>
      <c r="U26" s="206">
        <f>Plan!AA29</f>
        <v>0</v>
      </c>
      <c r="V26" s="207">
        <f>Plan!AA30</f>
        <v>0</v>
      </c>
      <c r="W26" s="206">
        <f>Plan!AA31</f>
        <v>0</v>
      </c>
      <c r="X26" s="207">
        <f>Plan!AA32</f>
        <v>0</v>
      </c>
      <c r="Y26" s="206">
        <f>Plan!AA33</f>
        <v>0</v>
      </c>
      <c r="Z26" s="207">
        <f>Plan!AA34</f>
        <v>0</v>
      </c>
      <c r="AA26" s="206">
        <f>Plan!AA35</f>
        <v>0</v>
      </c>
      <c r="AB26" s="207">
        <f>Plan!AA36</f>
        <v>0</v>
      </c>
      <c r="AC26" s="206">
        <f>Plan!AA37</f>
        <v>0</v>
      </c>
      <c r="AD26" s="207">
        <f>Plan!AA38</f>
        <v>0</v>
      </c>
      <c r="AE26" s="206">
        <f>Plan!AA39</f>
        <v>0</v>
      </c>
      <c r="AF26" s="207">
        <f>Plan!AA40</f>
        <v>0</v>
      </c>
      <c r="AG26" s="206">
        <f>Plan!AA41</f>
        <v>0</v>
      </c>
      <c r="AH26" s="207">
        <f>Plan!AA42</f>
        <v>0</v>
      </c>
      <c r="AI26" s="206">
        <f>Plan!AA43</f>
        <v>0</v>
      </c>
      <c r="AJ26" s="207">
        <f>Plan!AA44</f>
        <v>0</v>
      </c>
    </row>
    <row r="27" spans="1:36" ht="6" customHeight="1">
      <c r="A27"/>
      <c r="B27" s="98">
        <f>COUNTIF(Feiertage!$H$3:$H$200,F27)</f>
        <v>0</v>
      </c>
      <c r="C27" s="100">
        <f t="shared" si="0"/>
        <v>6</v>
      </c>
      <c r="D27" s="100">
        <f t="shared" si="1"/>
        <v>1</v>
      </c>
      <c r="E27" s="189"/>
      <c r="F27" s="188">
        <f t="shared" si="2"/>
        <v>42392</v>
      </c>
      <c r="G27" s="206">
        <f>Plan!AB15</f>
        <v>0</v>
      </c>
      <c r="H27" s="207">
        <f>Plan!AB16</f>
        <v>0</v>
      </c>
      <c r="I27" s="206">
        <f>Plan!AB17</f>
        <v>0</v>
      </c>
      <c r="J27" s="207">
        <f>Plan!AB18</f>
        <v>0</v>
      </c>
      <c r="K27" s="206">
        <f>Plan!AB19</f>
        <v>0</v>
      </c>
      <c r="L27" s="207">
        <f>Plan!AB20</f>
        <v>0</v>
      </c>
      <c r="M27" s="206">
        <f>Plan!AB21</f>
        <v>0</v>
      </c>
      <c r="N27" s="207">
        <f>Plan!AB22</f>
        <v>0</v>
      </c>
      <c r="O27" s="206">
        <f>Plan!AB23</f>
        <v>0</v>
      </c>
      <c r="P27" s="207">
        <f>Plan!AB24</f>
        <v>0</v>
      </c>
      <c r="Q27" s="206">
        <f>Plan!AB25</f>
        <v>0</v>
      </c>
      <c r="R27" s="207">
        <f>Plan!AB26</f>
        <v>0</v>
      </c>
      <c r="S27" s="206">
        <f>Plan!AB27</f>
        <v>0</v>
      </c>
      <c r="T27" s="207">
        <f>Plan!AB28</f>
        <v>0</v>
      </c>
      <c r="U27" s="206">
        <f>Plan!AB29</f>
        <v>0</v>
      </c>
      <c r="V27" s="207">
        <f>Plan!AB30</f>
        <v>0</v>
      </c>
      <c r="W27" s="206">
        <f>Plan!AB31</f>
        <v>0</v>
      </c>
      <c r="X27" s="207">
        <f>Plan!AB32</f>
        <v>0</v>
      </c>
      <c r="Y27" s="206">
        <f>Plan!AB33</f>
        <v>0</v>
      </c>
      <c r="Z27" s="207">
        <f>Plan!AB34</f>
        <v>0</v>
      </c>
      <c r="AA27" s="206">
        <f>Plan!AB35</f>
        <v>0</v>
      </c>
      <c r="AB27" s="207">
        <f>Plan!AB36</f>
        <v>0</v>
      </c>
      <c r="AC27" s="206">
        <f>Plan!AB37</f>
        <v>0</v>
      </c>
      <c r="AD27" s="207">
        <f>Plan!AB38</f>
        <v>0</v>
      </c>
      <c r="AE27" s="206">
        <f>Plan!AB39</f>
        <v>0</v>
      </c>
      <c r="AF27" s="207">
        <f>Plan!AB40</f>
        <v>0</v>
      </c>
      <c r="AG27" s="206">
        <f>Plan!AB41</f>
        <v>0</v>
      </c>
      <c r="AH27" s="207">
        <f>Plan!AB42</f>
        <v>0</v>
      </c>
      <c r="AI27" s="206">
        <f>Plan!AB43</f>
        <v>0</v>
      </c>
      <c r="AJ27" s="207">
        <f>Plan!AB44</f>
        <v>0</v>
      </c>
    </row>
    <row r="28" spans="1:36" ht="6" customHeight="1">
      <c r="A28"/>
      <c r="B28" s="98">
        <f>COUNTIF(Feiertage!$H$3:$H$200,F28)</f>
        <v>0</v>
      </c>
      <c r="C28" s="100">
        <f t="shared" si="0"/>
        <v>7</v>
      </c>
      <c r="D28" s="100">
        <f t="shared" si="1"/>
        <v>1</v>
      </c>
      <c r="E28" s="189"/>
      <c r="F28" s="188">
        <f t="shared" si="2"/>
        <v>42393</v>
      </c>
      <c r="G28" s="206">
        <f>Plan!AC15</f>
        <v>0</v>
      </c>
      <c r="H28" s="207">
        <f>Plan!AC16</f>
        <v>0</v>
      </c>
      <c r="I28" s="206">
        <f>Plan!AC17</f>
        <v>0</v>
      </c>
      <c r="J28" s="207">
        <f>Plan!AC18</f>
        <v>0</v>
      </c>
      <c r="K28" s="206">
        <f>Plan!AC19</f>
        <v>0</v>
      </c>
      <c r="L28" s="207">
        <f>Plan!AC20</f>
        <v>0</v>
      </c>
      <c r="M28" s="206">
        <f>Plan!AC21</f>
        <v>0</v>
      </c>
      <c r="N28" s="207">
        <f>Plan!AC22</f>
        <v>0</v>
      </c>
      <c r="O28" s="206">
        <f>Plan!AC23</f>
        <v>0</v>
      </c>
      <c r="P28" s="207">
        <f>Plan!AC24</f>
        <v>0</v>
      </c>
      <c r="Q28" s="206">
        <f>Plan!AC25</f>
        <v>0</v>
      </c>
      <c r="R28" s="207">
        <f>Plan!AC26</f>
        <v>0</v>
      </c>
      <c r="S28" s="206">
        <f>Plan!AC27</f>
        <v>0</v>
      </c>
      <c r="T28" s="207">
        <f>Plan!AC28</f>
        <v>0</v>
      </c>
      <c r="U28" s="206">
        <f>Plan!AC29</f>
        <v>0</v>
      </c>
      <c r="V28" s="207">
        <f>Plan!AC30</f>
        <v>0</v>
      </c>
      <c r="W28" s="206">
        <f>Plan!AC31</f>
        <v>0</v>
      </c>
      <c r="X28" s="207">
        <f>Plan!AC32</f>
        <v>0</v>
      </c>
      <c r="Y28" s="206">
        <f>Plan!AC33</f>
        <v>0</v>
      </c>
      <c r="Z28" s="207">
        <f>Plan!AC34</f>
        <v>0</v>
      </c>
      <c r="AA28" s="206">
        <f>Plan!AC35</f>
        <v>0</v>
      </c>
      <c r="AB28" s="207">
        <f>Plan!AC36</f>
        <v>0</v>
      </c>
      <c r="AC28" s="206">
        <f>Plan!AC37</f>
        <v>0</v>
      </c>
      <c r="AD28" s="207">
        <f>Plan!AC38</f>
        <v>0</v>
      </c>
      <c r="AE28" s="206">
        <f>Plan!AC39</f>
        <v>0</v>
      </c>
      <c r="AF28" s="207">
        <f>Plan!AC40</f>
        <v>0</v>
      </c>
      <c r="AG28" s="206">
        <f>Plan!AC41</f>
        <v>0</v>
      </c>
      <c r="AH28" s="207">
        <f>Plan!AC42</f>
        <v>0</v>
      </c>
      <c r="AI28" s="206">
        <f>Plan!AC43</f>
        <v>0</v>
      </c>
      <c r="AJ28" s="207">
        <f>Plan!AC44</f>
        <v>0</v>
      </c>
    </row>
    <row r="29" spans="1:36" ht="6" customHeight="1">
      <c r="A29"/>
      <c r="B29" s="98">
        <f>COUNTIF(Feiertage!$H$3:$H$200,F29)</f>
        <v>0</v>
      </c>
      <c r="C29" s="100">
        <f t="shared" si="0"/>
        <v>1</v>
      </c>
      <c r="D29" s="100">
        <f t="shared" si="1"/>
        <v>1</v>
      </c>
      <c r="E29" s="189"/>
      <c r="F29" s="188">
        <f t="shared" si="2"/>
        <v>42394</v>
      </c>
      <c r="G29" s="206">
        <f>Plan!AD15</f>
        <v>0</v>
      </c>
      <c r="H29" s="207">
        <f>Plan!AD16</f>
        <v>0</v>
      </c>
      <c r="I29" s="206">
        <f>Plan!AD17</f>
        <v>0</v>
      </c>
      <c r="J29" s="207">
        <f>Plan!AD18</f>
        <v>0</v>
      </c>
      <c r="K29" s="206">
        <f>Plan!AD19</f>
        <v>0</v>
      </c>
      <c r="L29" s="207">
        <f>Plan!AD20</f>
        <v>0</v>
      </c>
      <c r="M29" s="206">
        <f>Plan!AD21</f>
        <v>0</v>
      </c>
      <c r="N29" s="207">
        <f>Plan!AD22</f>
        <v>0</v>
      </c>
      <c r="O29" s="206">
        <f>Plan!AD23</f>
        <v>0</v>
      </c>
      <c r="P29" s="207">
        <f>Plan!AD24</f>
        <v>0</v>
      </c>
      <c r="Q29" s="206">
        <f>Plan!AD25</f>
        <v>0</v>
      </c>
      <c r="R29" s="207">
        <f>Plan!AD26</f>
        <v>0</v>
      </c>
      <c r="S29" s="206">
        <f>Plan!AD27</f>
        <v>0</v>
      </c>
      <c r="T29" s="207">
        <f>Plan!AD28</f>
        <v>0</v>
      </c>
      <c r="U29" s="206">
        <f>Plan!AD29</f>
        <v>0</v>
      </c>
      <c r="V29" s="207">
        <f>Plan!AD30</f>
        <v>0</v>
      </c>
      <c r="W29" s="206">
        <f>Plan!AD31</f>
        <v>0</v>
      </c>
      <c r="X29" s="207">
        <f>Plan!AD32</f>
        <v>0</v>
      </c>
      <c r="Y29" s="206">
        <f>Plan!AD33</f>
        <v>0</v>
      </c>
      <c r="Z29" s="207">
        <f>Plan!AD34</f>
        <v>0</v>
      </c>
      <c r="AA29" s="206">
        <f>Plan!AD35</f>
        <v>0</v>
      </c>
      <c r="AB29" s="207">
        <f>Plan!AD36</f>
        <v>0</v>
      </c>
      <c r="AC29" s="206">
        <f>Plan!AD37</f>
        <v>0</v>
      </c>
      <c r="AD29" s="207">
        <f>Plan!AD38</f>
        <v>0</v>
      </c>
      <c r="AE29" s="206">
        <f>Plan!AD39</f>
        <v>0</v>
      </c>
      <c r="AF29" s="207">
        <f>Plan!AD40</f>
        <v>0</v>
      </c>
      <c r="AG29" s="206">
        <f>Plan!AD41</f>
        <v>0</v>
      </c>
      <c r="AH29" s="207">
        <f>Plan!AD42</f>
        <v>0</v>
      </c>
      <c r="AI29" s="206">
        <f>Plan!AD43</f>
        <v>0</v>
      </c>
      <c r="AJ29" s="207">
        <f>Plan!AD44</f>
        <v>0</v>
      </c>
    </row>
    <row r="30" spans="1:36" ht="6" customHeight="1">
      <c r="A30"/>
      <c r="B30" s="98">
        <f>COUNTIF(Feiertage!$H$3:$H$200,F30)</f>
        <v>0</v>
      </c>
      <c r="C30" s="100">
        <f t="shared" si="0"/>
        <v>2</v>
      </c>
      <c r="D30" s="100">
        <f t="shared" si="1"/>
        <v>1</v>
      </c>
      <c r="E30" s="189"/>
      <c r="F30" s="188">
        <f t="shared" si="2"/>
        <v>42395</v>
      </c>
      <c r="G30" s="206">
        <f>Plan!AE15</f>
        <v>0</v>
      </c>
      <c r="H30" s="207">
        <f>Plan!AE16</f>
        <v>0</v>
      </c>
      <c r="I30" s="206">
        <f>Plan!AE17</f>
        <v>0</v>
      </c>
      <c r="J30" s="207">
        <f>Plan!AE18</f>
        <v>0</v>
      </c>
      <c r="K30" s="206">
        <f>Plan!AE19</f>
        <v>0</v>
      </c>
      <c r="L30" s="207">
        <f>Plan!AE20</f>
        <v>0</v>
      </c>
      <c r="M30" s="206">
        <f>Plan!AE21</f>
        <v>0</v>
      </c>
      <c r="N30" s="207">
        <f>Plan!AE22</f>
        <v>0</v>
      </c>
      <c r="O30" s="206">
        <f>Plan!AE23</f>
        <v>0</v>
      </c>
      <c r="P30" s="207">
        <f>Plan!AE24</f>
        <v>0</v>
      </c>
      <c r="Q30" s="206">
        <f>Plan!AE25</f>
        <v>0</v>
      </c>
      <c r="R30" s="207">
        <f>Plan!AE26</f>
        <v>0</v>
      </c>
      <c r="S30" s="206">
        <f>Plan!AE27</f>
        <v>0</v>
      </c>
      <c r="T30" s="207">
        <f>Plan!AE28</f>
        <v>0</v>
      </c>
      <c r="U30" s="206">
        <f>Plan!AE29</f>
        <v>0</v>
      </c>
      <c r="V30" s="207">
        <f>Plan!AE30</f>
        <v>0</v>
      </c>
      <c r="W30" s="206">
        <f>Plan!AE31</f>
        <v>0</v>
      </c>
      <c r="X30" s="207">
        <f>Plan!AE32</f>
        <v>0</v>
      </c>
      <c r="Y30" s="206">
        <f>Plan!AE33</f>
        <v>0</v>
      </c>
      <c r="Z30" s="207">
        <f>Plan!AE34</f>
        <v>0</v>
      </c>
      <c r="AA30" s="206">
        <f>Plan!AE35</f>
        <v>0</v>
      </c>
      <c r="AB30" s="207">
        <f>Plan!AE36</f>
        <v>0</v>
      </c>
      <c r="AC30" s="206">
        <f>Plan!AE37</f>
        <v>0</v>
      </c>
      <c r="AD30" s="207">
        <f>Plan!AE38</f>
        <v>0</v>
      </c>
      <c r="AE30" s="206">
        <f>Plan!AE39</f>
        <v>0</v>
      </c>
      <c r="AF30" s="207">
        <f>Plan!AE40</f>
        <v>0</v>
      </c>
      <c r="AG30" s="206">
        <f>Plan!AE41</f>
        <v>0</v>
      </c>
      <c r="AH30" s="207">
        <f>Plan!AE42</f>
        <v>0</v>
      </c>
      <c r="AI30" s="206">
        <f>Plan!AE43</f>
        <v>0</v>
      </c>
      <c r="AJ30" s="207">
        <f>Plan!AE44</f>
        <v>0</v>
      </c>
    </row>
    <row r="31" spans="1:36" ht="6" customHeight="1">
      <c r="A31"/>
      <c r="B31" s="98">
        <f>COUNTIF(Feiertage!$H$3:$H$200,F31)</f>
        <v>0</v>
      </c>
      <c r="C31" s="100">
        <f t="shared" si="0"/>
        <v>3</v>
      </c>
      <c r="D31" s="100">
        <f t="shared" si="1"/>
        <v>1</v>
      </c>
      <c r="E31" s="189"/>
      <c r="F31" s="188">
        <f t="shared" si="2"/>
        <v>42396</v>
      </c>
      <c r="G31" s="206">
        <f>Plan!AF15</f>
        <v>0</v>
      </c>
      <c r="H31" s="207">
        <f>Plan!AF16</f>
        <v>0</v>
      </c>
      <c r="I31" s="206">
        <f>Plan!AF17</f>
        <v>0</v>
      </c>
      <c r="J31" s="207">
        <f>Plan!AF18</f>
        <v>0</v>
      </c>
      <c r="K31" s="206">
        <f>Plan!AF19</f>
        <v>0</v>
      </c>
      <c r="L31" s="207">
        <f>Plan!AF20</f>
        <v>0</v>
      </c>
      <c r="M31" s="206">
        <f>Plan!AF21</f>
        <v>0</v>
      </c>
      <c r="N31" s="207">
        <f>Plan!AF22</f>
        <v>0</v>
      </c>
      <c r="O31" s="206">
        <f>Plan!AF23</f>
        <v>0</v>
      </c>
      <c r="P31" s="207">
        <f>Plan!AF24</f>
        <v>0</v>
      </c>
      <c r="Q31" s="206">
        <f>Plan!AF25</f>
        <v>0</v>
      </c>
      <c r="R31" s="207">
        <f>Plan!AF26</f>
        <v>0</v>
      </c>
      <c r="S31" s="206">
        <f>Plan!AF27</f>
        <v>0</v>
      </c>
      <c r="T31" s="207">
        <f>Plan!AF28</f>
        <v>0</v>
      </c>
      <c r="U31" s="206">
        <f>Plan!AF29</f>
        <v>0</v>
      </c>
      <c r="V31" s="207">
        <f>Plan!AF30</f>
        <v>0</v>
      </c>
      <c r="W31" s="206">
        <f>Plan!AF31</f>
        <v>0</v>
      </c>
      <c r="X31" s="207">
        <f>Plan!AF32</f>
        <v>0</v>
      </c>
      <c r="Y31" s="206">
        <f>Plan!AF33</f>
        <v>0</v>
      </c>
      <c r="Z31" s="207">
        <f>Plan!AF34</f>
        <v>0</v>
      </c>
      <c r="AA31" s="206">
        <f>Plan!AF35</f>
        <v>0</v>
      </c>
      <c r="AB31" s="207">
        <f>Plan!AF36</f>
        <v>0</v>
      </c>
      <c r="AC31" s="206">
        <f>Plan!AF37</f>
        <v>0</v>
      </c>
      <c r="AD31" s="207">
        <f>Plan!AF38</f>
        <v>0</v>
      </c>
      <c r="AE31" s="206">
        <f>Plan!AF39</f>
        <v>0</v>
      </c>
      <c r="AF31" s="207">
        <f>Plan!AF40</f>
        <v>0</v>
      </c>
      <c r="AG31" s="206">
        <f>Plan!AF41</f>
        <v>0</v>
      </c>
      <c r="AH31" s="207">
        <f>Plan!AF42</f>
        <v>0</v>
      </c>
      <c r="AI31" s="206">
        <f>Plan!AF43</f>
        <v>0</v>
      </c>
      <c r="AJ31" s="207">
        <f>Plan!AF44</f>
        <v>0</v>
      </c>
    </row>
    <row r="32" spans="1:36" ht="6" customHeight="1">
      <c r="A32"/>
      <c r="B32" s="98">
        <f>COUNTIF(Feiertage!$H$3:$H$200,F32)</f>
        <v>0</v>
      </c>
      <c r="C32" s="100">
        <f t="shared" si="0"/>
        <v>4</v>
      </c>
      <c r="D32" s="100">
        <f t="shared" si="1"/>
        <v>1</v>
      </c>
      <c r="E32" s="189"/>
      <c r="F32" s="188">
        <f t="shared" si="2"/>
        <v>42397</v>
      </c>
      <c r="G32" s="206">
        <f>Plan!AG15</f>
        <v>0</v>
      </c>
      <c r="H32" s="207">
        <f>Plan!AG16</f>
        <v>0</v>
      </c>
      <c r="I32" s="206">
        <f>Plan!AG17</f>
        <v>0</v>
      </c>
      <c r="J32" s="207">
        <f>Plan!AG18</f>
        <v>0</v>
      </c>
      <c r="K32" s="206">
        <f>Plan!AG19</f>
        <v>0</v>
      </c>
      <c r="L32" s="207">
        <f>Plan!AG20</f>
        <v>0</v>
      </c>
      <c r="M32" s="206">
        <f>Plan!AG21</f>
        <v>0</v>
      </c>
      <c r="N32" s="207">
        <f>Plan!AG22</f>
        <v>0</v>
      </c>
      <c r="O32" s="206">
        <f>Plan!AG23</f>
        <v>0</v>
      </c>
      <c r="P32" s="207">
        <f>Plan!AG24</f>
        <v>0</v>
      </c>
      <c r="Q32" s="206">
        <f>Plan!AG25</f>
        <v>0</v>
      </c>
      <c r="R32" s="207">
        <f>Plan!AG26</f>
        <v>0</v>
      </c>
      <c r="S32" s="206">
        <f>Plan!AG27</f>
        <v>0</v>
      </c>
      <c r="T32" s="207">
        <f>Plan!AG28</f>
        <v>0</v>
      </c>
      <c r="U32" s="206">
        <f>Plan!AG29</f>
        <v>0</v>
      </c>
      <c r="V32" s="207">
        <f>Plan!AG30</f>
        <v>0</v>
      </c>
      <c r="W32" s="206">
        <f>Plan!AG31</f>
        <v>0</v>
      </c>
      <c r="X32" s="207">
        <f>Plan!AG32</f>
        <v>0</v>
      </c>
      <c r="Y32" s="206">
        <f>Plan!AG33</f>
        <v>0</v>
      </c>
      <c r="Z32" s="207">
        <f>Plan!AG34</f>
        <v>0</v>
      </c>
      <c r="AA32" s="206">
        <f>Plan!AG35</f>
        <v>0</v>
      </c>
      <c r="AB32" s="207">
        <f>Plan!AG36</f>
        <v>0</v>
      </c>
      <c r="AC32" s="206">
        <f>Plan!AG37</f>
        <v>0</v>
      </c>
      <c r="AD32" s="207">
        <f>Plan!AG38</f>
        <v>0</v>
      </c>
      <c r="AE32" s="206">
        <f>Plan!AG39</f>
        <v>0</v>
      </c>
      <c r="AF32" s="207">
        <f>Plan!AG40</f>
        <v>0</v>
      </c>
      <c r="AG32" s="206">
        <f>Plan!AG41</f>
        <v>0</v>
      </c>
      <c r="AH32" s="207">
        <f>Plan!AG42</f>
        <v>0</v>
      </c>
      <c r="AI32" s="206">
        <f>Plan!AG43</f>
        <v>0</v>
      </c>
      <c r="AJ32" s="207">
        <f>Plan!AG44</f>
        <v>0</v>
      </c>
    </row>
    <row r="33" spans="1:36" ht="6" customHeight="1">
      <c r="A33"/>
      <c r="B33" s="98">
        <f>COUNTIF(Feiertage!$H$3:$H$200,F33)</f>
        <v>0</v>
      </c>
      <c r="C33" s="100">
        <f t="shared" si="0"/>
        <v>5</v>
      </c>
      <c r="D33" s="100">
        <f t="shared" si="1"/>
        <v>1</v>
      </c>
      <c r="E33" s="189"/>
      <c r="F33" s="188">
        <f t="shared" si="2"/>
        <v>42398</v>
      </c>
      <c r="G33" s="206">
        <f>Plan!AH15</f>
        <v>0</v>
      </c>
      <c r="H33" s="207">
        <f>Plan!AH16</f>
        <v>0</v>
      </c>
      <c r="I33" s="206">
        <f>Plan!AH17</f>
        <v>0</v>
      </c>
      <c r="J33" s="207">
        <f>Plan!AH18</f>
        <v>0</v>
      </c>
      <c r="K33" s="206">
        <f>Plan!AH19</f>
        <v>0</v>
      </c>
      <c r="L33" s="207">
        <f>Plan!AH20</f>
        <v>0</v>
      </c>
      <c r="M33" s="206">
        <f>Plan!AH21</f>
        <v>0</v>
      </c>
      <c r="N33" s="207">
        <f>Plan!AH22</f>
        <v>0</v>
      </c>
      <c r="O33" s="206">
        <f>Plan!AH23</f>
        <v>0</v>
      </c>
      <c r="P33" s="207">
        <f>Plan!AH24</f>
        <v>0</v>
      </c>
      <c r="Q33" s="206">
        <f>Plan!AH25</f>
        <v>0</v>
      </c>
      <c r="R33" s="207">
        <f>Plan!AH26</f>
        <v>0</v>
      </c>
      <c r="S33" s="206">
        <f>Plan!AH27</f>
        <v>0</v>
      </c>
      <c r="T33" s="207">
        <f>Plan!AH28</f>
        <v>0</v>
      </c>
      <c r="U33" s="206">
        <f>Plan!AH29</f>
        <v>0</v>
      </c>
      <c r="V33" s="207">
        <f>Plan!AH30</f>
        <v>0</v>
      </c>
      <c r="W33" s="206">
        <f>Plan!AH31</f>
        <v>0</v>
      </c>
      <c r="X33" s="207">
        <f>Plan!AH32</f>
        <v>0</v>
      </c>
      <c r="Y33" s="206">
        <f>Plan!AH33</f>
        <v>0</v>
      </c>
      <c r="Z33" s="207">
        <f>Plan!AH34</f>
        <v>0</v>
      </c>
      <c r="AA33" s="206">
        <f>Plan!AH35</f>
        <v>0</v>
      </c>
      <c r="AB33" s="207">
        <f>Plan!AH36</f>
        <v>0</v>
      </c>
      <c r="AC33" s="206">
        <f>Plan!AH37</f>
        <v>0</v>
      </c>
      <c r="AD33" s="207">
        <f>Plan!AH38</f>
        <v>0</v>
      </c>
      <c r="AE33" s="206">
        <f>Plan!AH39</f>
        <v>0</v>
      </c>
      <c r="AF33" s="207">
        <f>Plan!AH40</f>
        <v>0</v>
      </c>
      <c r="AG33" s="206">
        <f>Plan!AH41</f>
        <v>0</v>
      </c>
      <c r="AH33" s="207">
        <f>Plan!AH42</f>
        <v>0</v>
      </c>
      <c r="AI33" s="206">
        <f>Plan!AH43</f>
        <v>0</v>
      </c>
      <c r="AJ33" s="207">
        <f>Plan!AH44</f>
        <v>0</v>
      </c>
    </row>
    <row r="34" spans="1:36" ht="6" customHeight="1">
      <c r="A34"/>
      <c r="B34" s="98">
        <f>COUNTIF(Feiertage!$H$3:$H$200,F34)</f>
        <v>0</v>
      </c>
      <c r="C34" s="100">
        <f t="shared" si="0"/>
        <v>6</v>
      </c>
      <c r="D34" s="100">
        <f t="shared" si="1"/>
        <v>1</v>
      </c>
      <c r="E34" s="189"/>
      <c r="F34" s="188">
        <f t="shared" si="2"/>
        <v>42399</v>
      </c>
      <c r="G34" s="206">
        <f>Plan!AI15</f>
        <v>0</v>
      </c>
      <c r="H34" s="207">
        <f>Plan!AI16</f>
        <v>0</v>
      </c>
      <c r="I34" s="206">
        <f>Plan!AI17</f>
        <v>0</v>
      </c>
      <c r="J34" s="207">
        <f>Plan!AI18</f>
        <v>0</v>
      </c>
      <c r="K34" s="206">
        <f>Plan!AI19</f>
        <v>0</v>
      </c>
      <c r="L34" s="207">
        <f>Plan!AI20</f>
        <v>0</v>
      </c>
      <c r="M34" s="206">
        <f>Plan!AI21</f>
        <v>0</v>
      </c>
      <c r="N34" s="207">
        <f>Plan!AI22</f>
        <v>0</v>
      </c>
      <c r="O34" s="206">
        <f>Plan!AI23</f>
        <v>0</v>
      </c>
      <c r="P34" s="207">
        <f>Plan!AI24</f>
        <v>0</v>
      </c>
      <c r="Q34" s="206">
        <f>Plan!AI25</f>
        <v>0</v>
      </c>
      <c r="R34" s="207">
        <f>Plan!AI26</f>
        <v>0</v>
      </c>
      <c r="S34" s="206">
        <f>Plan!AI27</f>
        <v>0</v>
      </c>
      <c r="T34" s="207">
        <f>Plan!AI28</f>
        <v>0</v>
      </c>
      <c r="U34" s="206">
        <f>Plan!AI29</f>
        <v>0</v>
      </c>
      <c r="V34" s="207">
        <f>Plan!AI30</f>
        <v>0</v>
      </c>
      <c r="W34" s="206">
        <f>Plan!AI31</f>
        <v>0</v>
      </c>
      <c r="X34" s="207">
        <f>Plan!AI32</f>
        <v>0</v>
      </c>
      <c r="Y34" s="206">
        <f>Plan!AI33</f>
        <v>0</v>
      </c>
      <c r="Z34" s="207">
        <f>Plan!AI34</f>
        <v>0</v>
      </c>
      <c r="AA34" s="206">
        <f>Plan!AI35</f>
        <v>0</v>
      </c>
      <c r="AB34" s="207">
        <f>Plan!AI36</f>
        <v>0</v>
      </c>
      <c r="AC34" s="206">
        <f>Plan!AI37</f>
        <v>0</v>
      </c>
      <c r="AD34" s="207">
        <f>Plan!AI38</f>
        <v>0</v>
      </c>
      <c r="AE34" s="206">
        <f>Plan!AI39</f>
        <v>0</v>
      </c>
      <c r="AF34" s="207">
        <f>Plan!AI40</f>
        <v>0</v>
      </c>
      <c r="AG34" s="206">
        <f>Plan!AI41</f>
        <v>0</v>
      </c>
      <c r="AH34" s="207">
        <f>Plan!AI42</f>
        <v>0</v>
      </c>
      <c r="AI34" s="206">
        <f>Plan!AI43</f>
        <v>0</v>
      </c>
      <c r="AJ34" s="207">
        <f>Plan!AI44</f>
        <v>0</v>
      </c>
    </row>
    <row r="35" spans="1:36" ht="6" customHeight="1">
      <c r="A35"/>
      <c r="B35" s="98">
        <f>COUNTIF(Feiertage!$H$3:$H$200,F35)</f>
        <v>0</v>
      </c>
      <c r="C35" s="100">
        <f t="shared" si="0"/>
        <v>7</v>
      </c>
      <c r="D35" s="100">
        <f t="shared" si="1"/>
        <v>1</v>
      </c>
      <c r="E35" s="189"/>
      <c r="F35" s="188">
        <f t="shared" si="2"/>
        <v>42400</v>
      </c>
      <c r="G35" s="206">
        <f>Plan!AJ15</f>
        <v>0</v>
      </c>
      <c r="H35" s="207">
        <f>Plan!AJ16</f>
        <v>0</v>
      </c>
      <c r="I35" s="206">
        <f>Plan!AJ17</f>
        <v>0</v>
      </c>
      <c r="J35" s="207">
        <f>Plan!AJ18</f>
        <v>0</v>
      </c>
      <c r="K35" s="206">
        <f>Plan!AJ19</f>
        <v>0</v>
      </c>
      <c r="L35" s="207">
        <f>Plan!AJ20</f>
        <v>0</v>
      </c>
      <c r="M35" s="206">
        <f>Plan!AJ21</f>
        <v>0</v>
      </c>
      <c r="N35" s="207">
        <f>Plan!AJ22</f>
        <v>0</v>
      </c>
      <c r="O35" s="206">
        <f>Plan!AJ23</f>
        <v>0</v>
      </c>
      <c r="P35" s="207">
        <f>Plan!AJ24</f>
        <v>0</v>
      </c>
      <c r="Q35" s="206">
        <f>Plan!AJ25</f>
        <v>0</v>
      </c>
      <c r="R35" s="207">
        <f>Plan!AJ26</f>
        <v>0</v>
      </c>
      <c r="S35" s="206">
        <f>Plan!AJ27</f>
        <v>0</v>
      </c>
      <c r="T35" s="207">
        <f>Plan!AJ28</f>
        <v>0</v>
      </c>
      <c r="U35" s="206">
        <f>Plan!AJ29</f>
        <v>0</v>
      </c>
      <c r="V35" s="207">
        <f>Plan!AJ30</f>
        <v>0</v>
      </c>
      <c r="W35" s="206">
        <f>Plan!AJ31</f>
        <v>0</v>
      </c>
      <c r="X35" s="207">
        <f>Plan!AJ32</f>
        <v>0</v>
      </c>
      <c r="Y35" s="206">
        <f>Plan!AJ33</f>
        <v>0</v>
      </c>
      <c r="Z35" s="207">
        <f>Plan!AJ34</f>
        <v>0</v>
      </c>
      <c r="AA35" s="206">
        <f>Plan!AJ35</f>
        <v>0</v>
      </c>
      <c r="AB35" s="207">
        <f>Plan!AJ36</f>
        <v>0</v>
      </c>
      <c r="AC35" s="206">
        <f>Plan!AJ37</f>
        <v>0</v>
      </c>
      <c r="AD35" s="207">
        <f>Plan!AJ38</f>
        <v>0</v>
      </c>
      <c r="AE35" s="206">
        <f>Plan!AJ39</f>
        <v>0</v>
      </c>
      <c r="AF35" s="207">
        <f>Plan!AJ40</f>
        <v>0</v>
      </c>
      <c r="AG35" s="206">
        <f>Plan!AJ41</f>
        <v>0</v>
      </c>
      <c r="AH35" s="207">
        <f>Plan!AJ42</f>
        <v>0</v>
      </c>
      <c r="AI35" s="206">
        <f>Plan!AJ43</f>
        <v>0</v>
      </c>
      <c r="AJ35" s="207">
        <f>Plan!AJ44</f>
        <v>0</v>
      </c>
    </row>
    <row r="36" spans="1:36" ht="6" customHeight="1">
      <c r="A36"/>
      <c r="B36" s="98">
        <f>COUNTIF(Feiertage!$H$3:$H$200,F36)</f>
        <v>0</v>
      </c>
      <c r="C36" s="100">
        <f t="shared" si="0"/>
        <v>1</v>
      </c>
      <c r="D36" s="100">
        <f t="shared" si="1"/>
        <v>2</v>
      </c>
      <c r="E36" s="189"/>
      <c r="F36" s="188">
        <f t="shared" si="2"/>
        <v>42401</v>
      </c>
      <c r="G36" s="206">
        <f>Plan!AK15</f>
        <v>0</v>
      </c>
      <c r="H36" s="207">
        <f>Plan!AK16</f>
        <v>0</v>
      </c>
      <c r="I36" s="206">
        <f>Plan!AK17</f>
        <v>0</v>
      </c>
      <c r="J36" s="207">
        <f>Plan!AK18</f>
        <v>0</v>
      </c>
      <c r="K36" s="206">
        <f>Plan!AK19</f>
        <v>0</v>
      </c>
      <c r="L36" s="207">
        <f>Plan!AK20</f>
        <v>0</v>
      </c>
      <c r="M36" s="206">
        <f>Plan!AK21</f>
        <v>0</v>
      </c>
      <c r="N36" s="207">
        <f>Plan!AK22</f>
        <v>0</v>
      </c>
      <c r="O36" s="206">
        <f>Plan!AK23</f>
        <v>0</v>
      </c>
      <c r="P36" s="207">
        <f>Plan!AK24</f>
        <v>0</v>
      </c>
      <c r="Q36" s="206">
        <f>Plan!AK25</f>
        <v>0</v>
      </c>
      <c r="R36" s="207">
        <f>Plan!AK26</f>
        <v>0</v>
      </c>
      <c r="S36" s="206">
        <f>Plan!AK27</f>
        <v>0</v>
      </c>
      <c r="T36" s="207">
        <f>Plan!AK28</f>
        <v>0</v>
      </c>
      <c r="U36" s="206">
        <f>Plan!AK29</f>
        <v>0</v>
      </c>
      <c r="V36" s="207">
        <f>Plan!AK30</f>
        <v>0</v>
      </c>
      <c r="W36" s="206">
        <f>Plan!AK31</f>
        <v>0</v>
      </c>
      <c r="X36" s="207">
        <f>Plan!AK32</f>
        <v>0</v>
      </c>
      <c r="Y36" s="206">
        <f>Plan!AK33</f>
        <v>0</v>
      </c>
      <c r="Z36" s="207">
        <f>Plan!AK34</f>
        <v>0</v>
      </c>
      <c r="AA36" s="206">
        <f>Plan!AK35</f>
        <v>0</v>
      </c>
      <c r="AB36" s="207">
        <f>Plan!AK36</f>
        <v>0</v>
      </c>
      <c r="AC36" s="206">
        <f>Plan!AK37</f>
        <v>0</v>
      </c>
      <c r="AD36" s="207">
        <f>Plan!AK38</f>
        <v>0</v>
      </c>
      <c r="AE36" s="206">
        <f>Plan!AK39</f>
        <v>0</v>
      </c>
      <c r="AF36" s="207">
        <f>Plan!AK40</f>
        <v>0</v>
      </c>
      <c r="AG36" s="206">
        <f>Plan!AK41</f>
        <v>0</v>
      </c>
      <c r="AH36" s="207">
        <f>Plan!AK42</f>
        <v>0</v>
      </c>
      <c r="AI36" s="206">
        <f>Plan!AK43</f>
        <v>0</v>
      </c>
      <c r="AJ36" s="207">
        <f>Plan!AK44</f>
        <v>0</v>
      </c>
    </row>
    <row r="37" spans="1:36" ht="6" customHeight="1">
      <c r="A37"/>
      <c r="B37" s="98">
        <f>COUNTIF(Feiertage!$H$3:$H$200,F37)</f>
        <v>0</v>
      </c>
      <c r="C37" s="100">
        <f t="shared" si="0"/>
        <v>2</v>
      </c>
      <c r="D37" s="100">
        <f t="shared" si="1"/>
        <v>2</v>
      </c>
      <c r="E37" s="189"/>
      <c r="F37" s="188">
        <f t="shared" si="2"/>
        <v>42402</v>
      </c>
      <c r="G37" s="206">
        <f>Plan!AL15</f>
        <v>0</v>
      </c>
      <c r="H37" s="207">
        <f>Plan!AL16</f>
        <v>0</v>
      </c>
      <c r="I37" s="206">
        <f>Plan!AL17</f>
        <v>0</v>
      </c>
      <c r="J37" s="207">
        <f>Plan!AL18</f>
        <v>0</v>
      </c>
      <c r="K37" s="206">
        <f>Plan!AL19</f>
        <v>0</v>
      </c>
      <c r="L37" s="207">
        <f>Plan!AL20</f>
        <v>0</v>
      </c>
      <c r="M37" s="206">
        <f>Plan!AL21</f>
        <v>0</v>
      </c>
      <c r="N37" s="207">
        <f>Plan!AL22</f>
        <v>0</v>
      </c>
      <c r="O37" s="206">
        <f>Plan!AL23</f>
        <v>0</v>
      </c>
      <c r="P37" s="207">
        <f>Plan!AL24</f>
        <v>0</v>
      </c>
      <c r="Q37" s="206">
        <f>Plan!AL25</f>
        <v>0</v>
      </c>
      <c r="R37" s="207">
        <f>Plan!AL26</f>
        <v>0</v>
      </c>
      <c r="S37" s="206">
        <f>Plan!AL27</f>
        <v>0</v>
      </c>
      <c r="T37" s="207">
        <f>Plan!AL28</f>
        <v>0</v>
      </c>
      <c r="U37" s="206">
        <f>Plan!AL29</f>
        <v>0</v>
      </c>
      <c r="V37" s="207">
        <f>Plan!AL30</f>
        <v>0</v>
      </c>
      <c r="W37" s="206">
        <f>Plan!AL31</f>
        <v>0</v>
      </c>
      <c r="X37" s="207">
        <f>Plan!AL32</f>
        <v>0</v>
      </c>
      <c r="Y37" s="206">
        <f>Plan!AL33</f>
        <v>0</v>
      </c>
      <c r="Z37" s="207">
        <f>Plan!AL34</f>
        <v>0</v>
      </c>
      <c r="AA37" s="206">
        <f>Plan!AL35</f>
        <v>0</v>
      </c>
      <c r="AB37" s="207">
        <f>Plan!AL36</f>
        <v>0</v>
      </c>
      <c r="AC37" s="206">
        <f>Plan!AL37</f>
        <v>0</v>
      </c>
      <c r="AD37" s="207">
        <f>Plan!AL38</f>
        <v>0</v>
      </c>
      <c r="AE37" s="206">
        <f>Plan!AL39</f>
        <v>0</v>
      </c>
      <c r="AF37" s="207">
        <f>Plan!AL40</f>
        <v>0</v>
      </c>
      <c r="AG37" s="206">
        <f>Plan!AL41</f>
        <v>0</v>
      </c>
      <c r="AH37" s="207">
        <f>Plan!AL42</f>
        <v>0</v>
      </c>
      <c r="AI37" s="206">
        <f>Plan!AL43</f>
        <v>0</v>
      </c>
      <c r="AJ37" s="207">
        <f>Plan!AL44</f>
        <v>0</v>
      </c>
    </row>
    <row r="38" spans="1:36" ht="6" customHeight="1">
      <c r="A38"/>
      <c r="B38" s="98">
        <f>COUNTIF(Feiertage!$H$3:$H$200,F38)</f>
        <v>0</v>
      </c>
      <c r="C38" s="100">
        <f t="shared" si="0"/>
        <v>3</v>
      </c>
      <c r="D38" s="100">
        <f t="shared" si="1"/>
        <v>2</v>
      </c>
      <c r="E38" s="189"/>
      <c r="F38" s="188">
        <f t="shared" si="2"/>
        <v>42403</v>
      </c>
      <c r="G38" s="206">
        <f>Plan!AM15</f>
        <v>0</v>
      </c>
      <c r="H38" s="207">
        <f>Plan!AM16</f>
        <v>0</v>
      </c>
      <c r="I38" s="206">
        <f>Plan!AM17</f>
        <v>0</v>
      </c>
      <c r="J38" s="207">
        <f>Plan!AM18</f>
        <v>0</v>
      </c>
      <c r="K38" s="206">
        <f>Plan!AM19</f>
        <v>0</v>
      </c>
      <c r="L38" s="207">
        <f>Plan!AM20</f>
        <v>0</v>
      </c>
      <c r="M38" s="206">
        <f>Plan!AM21</f>
        <v>0</v>
      </c>
      <c r="N38" s="207">
        <f>Plan!AM22</f>
        <v>0</v>
      </c>
      <c r="O38" s="206">
        <f>Plan!AM23</f>
        <v>0</v>
      </c>
      <c r="P38" s="207">
        <f>Plan!AM24</f>
        <v>0</v>
      </c>
      <c r="Q38" s="206">
        <f>Plan!AM25</f>
        <v>0</v>
      </c>
      <c r="R38" s="207">
        <f>Plan!AM26</f>
        <v>0</v>
      </c>
      <c r="S38" s="206">
        <f>Plan!AM27</f>
        <v>0</v>
      </c>
      <c r="T38" s="207">
        <f>Plan!AM28</f>
        <v>0</v>
      </c>
      <c r="U38" s="206">
        <f>Plan!AM29</f>
        <v>0</v>
      </c>
      <c r="V38" s="207">
        <f>Plan!AM30</f>
        <v>0</v>
      </c>
      <c r="W38" s="206">
        <f>Plan!AM31</f>
        <v>0</v>
      </c>
      <c r="X38" s="207">
        <f>Plan!AM32</f>
        <v>0</v>
      </c>
      <c r="Y38" s="206">
        <f>Plan!AM33</f>
        <v>0</v>
      </c>
      <c r="Z38" s="207">
        <f>Plan!AM34</f>
        <v>0</v>
      </c>
      <c r="AA38" s="206">
        <f>Plan!AM35</f>
        <v>0</v>
      </c>
      <c r="AB38" s="207">
        <f>Plan!AM36</f>
        <v>0</v>
      </c>
      <c r="AC38" s="206">
        <f>Plan!AM37</f>
        <v>0</v>
      </c>
      <c r="AD38" s="207">
        <f>Plan!AM38</f>
        <v>0</v>
      </c>
      <c r="AE38" s="206">
        <f>Plan!AM39</f>
        <v>0</v>
      </c>
      <c r="AF38" s="207">
        <f>Plan!AM40</f>
        <v>0</v>
      </c>
      <c r="AG38" s="206">
        <f>Plan!AM41</f>
        <v>0</v>
      </c>
      <c r="AH38" s="207">
        <f>Plan!AM42</f>
        <v>0</v>
      </c>
      <c r="AI38" s="206">
        <f>Plan!AM43</f>
        <v>0</v>
      </c>
      <c r="AJ38" s="207">
        <f>Plan!AM44</f>
        <v>0</v>
      </c>
    </row>
    <row r="39" spans="1:36" ht="6" customHeight="1">
      <c r="A39"/>
      <c r="B39" s="98">
        <f>COUNTIF(Feiertage!$H$3:$H$200,F39)</f>
        <v>0</v>
      </c>
      <c r="C39" s="100">
        <f t="shared" si="0"/>
        <v>4</v>
      </c>
      <c r="D39" s="100">
        <f t="shared" si="1"/>
        <v>2</v>
      </c>
      <c r="E39" s="189"/>
      <c r="F39" s="188">
        <f t="shared" si="2"/>
        <v>42404</v>
      </c>
      <c r="G39" s="206">
        <f>Plan!AN15</f>
        <v>0</v>
      </c>
      <c r="H39" s="207">
        <f>Plan!AN16</f>
        <v>0</v>
      </c>
      <c r="I39" s="206">
        <f>Plan!AN17</f>
        <v>0</v>
      </c>
      <c r="J39" s="207">
        <f>Plan!AN18</f>
        <v>0</v>
      </c>
      <c r="K39" s="206">
        <f>Plan!AN19</f>
        <v>0</v>
      </c>
      <c r="L39" s="207">
        <f>Plan!AN20</f>
        <v>0</v>
      </c>
      <c r="M39" s="206">
        <f>Plan!AN21</f>
        <v>0</v>
      </c>
      <c r="N39" s="207">
        <f>Plan!AN22</f>
        <v>0</v>
      </c>
      <c r="O39" s="206">
        <f>Plan!AN23</f>
        <v>0</v>
      </c>
      <c r="P39" s="207">
        <f>Plan!AN24</f>
        <v>0</v>
      </c>
      <c r="Q39" s="206">
        <f>Plan!AN25</f>
        <v>0</v>
      </c>
      <c r="R39" s="207">
        <f>Plan!AN26</f>
        <v>0</v>
      </c>
      <c r="S39" s="206">
        <f>Plan!AN27</f>
        <v>0</v>
      </c>
      <c r="T39" s="207">
        <f>Plan!AN28</f>
        <v>0</v>
      </c>
      <c r="U39" s="206">
        <f>Plan!AN29</f>
        <v>0</v>
      </c>
      <c r="V39" s="207">
        <f>Plan!AN30</f>
        <v>0</v>
      </c>
      <c r="W39" s="206">
        <f>Plan!AN31</f>
        <v>0</v>
      </c>
      <c r="X39" s="207">
        <f>Plan!AN32</f>
        <v>0</v>
      </c>
      <c r="Y39" s="206">
        <f>Plan!AN33</f>
        <v>0</v>
      </c>
      <c r="Z39" s="207">
        <f>Plan!AN34</f>
        <v>0</v>
      </c>
      <c r="AA39" s="206">
        <f>Plan!AN35</f>
        <v>0</v>
      </c>
      <c r="AB39" s="207">
        <f>Plan!AN36</f>
        <v>0</v>
      </c>
      <c r="AC39" s="206">
        <f>Plan!AN37</f>
        <v>0</v>
      </c>
      <c r="AD39" s="207">
        <f>Plan!AN38</f>
        <v>0</v>
      </c>
      <c r="AE39" s="206">
        <f>Plan!AN39</f>
        <v>0</v>
      </c>
      <c r="AF39" s="207">
        <f>Plan!AN40</f>
        <v>0</v>
      </c>
      <c r="AG39" s="206">
        <f>Plan!AN41</f>
        <v>0</v>
      </c>
      <c r="AH39" s="207">
        <f>Plan!AN42</f>
        <v>0</v>
      </c>
      <c r="AI39" s="206">
        <f>Plan!AN43</f>
        <v>0</v>
      </c>
      <c r="AJ39" s="207">
        <f>Plan!AN44</f>
        <v>0</v>
      </c>
    </row>
    <row r="40" spans="1:36" ht="6" customHeight="1">
      <c r="A40"/>
      <c r="B40" s="98">
        <f>COUNTIF(Feiertage!$H$3:$H$200,F40)</f>
        <v>0</v>
      </c>
      <c r="C40" s="100">
        <f t="shared" si="0"/>
        <v>5</v>
      </c>
      <c r="D40" s="100">
        <f t="shared" si="1"/>
        <v>2</v>
      </c>
      <c r="E40" s="189"/>
      <c r="F40" s="188">
        <f t="shared" si="2"/>
        <v>42405</v>
      </c>
      <c r="G40" s="206">
        <f>Plan!AO15</f>
        <v>0</v>
      </c>
      <c r="H40" s="207">
        <f>Plan!AO16</f>
        <v>0</v>
      </c>
      <c r="I40" s="206">
        <f>Plan!AO17</f>
        <v>0</v>
      </c>
      <c r="J40" s="207">
        <f>Plan!AO18</f>
        <v>0</v>
      </c>
      <c r="K40" s="206">
        <f>Plan!AO19</f>
        <v>0</v>
      </c>
      <c r="L40" s="207">
        <f>Plan!AO20</f>
        <v>0</v>
      </c>
      <c r="M40" s="206">
        <f>Plan!AO21</f>
        <v>0</v>
      </c>
      <c r="N40" s="207">
        <f>Plan!AO22</f>
        <v>0</v>
      </c>
      <c r="O40" s="206">
        <f>Plan!AO23</f>
        <v>0</v>
      </c>
      <c r="P40" s="207">
        <f>Plan!AO24</f>
        <v>0</v>
      </c>
      <c r="Q40" s="206">
        <f>Plan!AO25</f>
        <v>0</v>
      </c>
      <c r="R40" s="207">
        <f>Plan!AO26</f>
        <v>0</v>
      </c>
      <c r="S40" s="206">
        <f>Plan!AO27</f>
        <v>0</v>
      </c>
      <c r="T40" s="207">
        <f>Plan!AO28</f>
        <v>0</v>
      </c>
      <c r="U40" s="206">
        <f>Plan!AO29</f>
        <v>0</v>
      </c>
      <c r="V40" s="207">
        <f>Plan!AO30</f>
        <v>0</v>
      </c>
      <c r="W40" s="206">
        <f>Plan!AO31</f>
        <v>0</v>
      </c>
      <c r="X40" s="207">
        <f>Plan!AO32</f>
        <v>0</v>
      </c>
      <c r="Y40" s="206">
        <f>Plan!AO33</f>
        <v>0</v>
      </c>
      <c r="Z40" s="207">
        <f>Plan!AO34</f>
        <v>0</v>
      </c>
      <c r="AA40" s="206">
        <f>Plan!AO35</f>
        <v>0</v>
      </c>
      <c r="AB40" s="207">
        <f>Plan!AO36</f>
        <v>0</v>
      </c>
      <c r="AC40" s="206">
        <f>Plan!AO37</f>
        <v>0</v>
      </c>
      <c r="AD40" s="207">
        <f>Plan!AO38</f>
        <v>0</v>
      </c>
      <c r="AE40" s="206">
        <f>Plan!AO39</f>
        <v>0</v>
      </c>
      <c r="AF40" s="207">
        <f>Plan!AO40</f>
        <v>0</v>
      </c>
      <c r="AG40" s="206">
        <f>Plan!AO41</f>
        <v>0</v>
      </c>
      <c r="AH40" s="207">
        <f>Plan!AO42</f>
        <v>0</v>
      </c>
      <c r="AI40" s="206">
        <f>Plan!AO43</f>
        <v>0</v>
      </c>
      <c r="AJ40" s="207">
        <f>Plan!AO44</f>
        <v>0</v>
      </c>
    </row>
    <row r="41" spans="1:36" ht="6" customHeight="1">
      <c r="A41"/>
      <c r="B41" s="98">
        <f>COUNTIF(Feiertage!$H$3:$H$200,F41)</f>
        <v>0</v>
      </c>
      <c r="C41" s="100">
        <f t="shared" si="0"/>
        <v>6</v>
      </c>
      <c r="D41" s="100">
        <f t="shared" si="1"/>
        <v>2</v>
      </c>
      <c r="E41" s="189"/>
      <c r="F41" s="188">
        <f t="shared" si="2"/>
        <v>42406</v>
      </c>
      <c r="G41" s="206">
        <f>Plan!AP15</f>
        <v>0</v>
      </c>
      <c r="H41" s="207">
        <f>Plan!AP16</f>
        <v>0</v>
      </c>
      <c r="I41" s="206">
        <f>Plan!AP17</f>
        <v>0</v>
      </c>
      <c r="J41" s="207">
        <f>Plan!AP18</f>
        <v>0</v>
      </c>
      <c r="K41" s="206">
        <f>Plan!AP19</f>
        <v>0</v>
      </c>
      <c r="L41" s="207">
        <f>Plan!AP20</f>
        <v>0</v>
      </c>
      <c r="M41" s="206">
        <f>Plan!AP21</f>
        <v>0</v>
      </c>
      <c r="N41" s="207">
        <f>Plan!AP22</f>
        <v>0</v>
      </c>
      <c r="O41" s="206">
        <f>Plan!AP23</f>
        <v>0</v>
      </c>
      <c r="P41" s="207">
        <f>Plan!AP24</f>
        <v>0</v>
      </c>
      <c r="Q41" s="206">
        <f>Plan!AP25</f>
        <v>0</v>
      </c>
      <c r="R41" s="207">
        <f>Plan!AP26</f>
        <v>0</v>
      </c>
      <c r="S41" s="206">
        <f>Plan!AP27</f>
        <v>0</v>
      </c>
      <c r="T41" s="207">
        <f>Plan!AP28</f>
        <v>0</v>
      </c>
      <c r="U41" s="206">
        <f>Plan!AP29</f>
        <v>0</v>
      </c>
      <c r="V41" s="207">
        <f>Plan!AP30</f>
        <v>0</v>
      </c>
      <c r="W41" s="206">
        <f>Plan!AP31</f>
        <v>0</v>
      </c>
      <c r="X41" s="207">
        <f>Plan!AP32</f>
        <v>0</v>
      </c>
      <c r="Y41" s="206">
        <f>Plan!AP33</f>
        <v>0</v>
      </c>
      <c r="Z41" s="207">
        <f>Plan!AP34</f>
        <v>0</v>
      </c>
      <c r="AA41" s="206">
        <f>Plan!AP35</f>
        <v>0</v>
      </c>
      <c r="AB41" s="207">
        <f>Plan!AP36</f>
        <v>0</v>
      </c>
      <c r="AC41" s="206">
        <f>Plan!AP37</f>
        <v>0</v>
      </c>
      <c r="AD41" s="207">
        <f>Plan!AP38</f>
        <v>0</v>
      </c>
      <c r="AE41" s="206">
        <f>Plan!AP39</f>
        <v>0</v>
      </c>
      <c r="AF41" s="207">
        <f>Plan!AP40</f>
        <v>0</v>
      </c>
      <c r="AG41" s="206">
        <f>Plan!AP41</f>
        <v>0</v>
      </c>
      <c r="AH41" s="207">
        <f>Plan!AP42</f>
        <v>0</v>
      </c>
      <c r="AI41" s="206">
        <f>Plan!AP43</f>
        <v>0</v>
      </c>
      <c r="AJ41" s="207">
        <f>Plan!AP44</f>
        <v>0</v>
      </c>
    </row>
    <row r="42" spans="1:36" ht="6" customHeight="1">
      <c r="A42"/>
      <c r="B42" s="98">
        <f>COUNTIF(Feiertage!$H$3:$H$200,F42)</f>
        <v>0</v>
      </c>
      <c r="C42" s="100">
        <f t="shared" si="0"/>
        <v>7</v>
      </c>
      <c r="D42" s="100">
        <f t="shared" si="1"/>
        <v>2</v>
      </c>
      <c r="E42" s="189"/>
      <c r="F42" s="188">
        <f t="shared" si="2"/>
        <v>42407</v>
      </c>
      <c r="G42" s="206">
        <f>Plan!AQ15</f>
        <v>0</v>
      </c>
      <c r="H42" s="207">
        <f>Plan!AQ16</f>
        <v>0</v>
      </c>
      <c r="I42" s="206">
        <f>Plan!AQ17</f>
        <v>0</v>
      </c>
      <c r="J42" s="207">
        <f>Plan!AQ18</f>
        <v>0</v>
      </c>
      <c r="K42" s="206">
        <f>Plan!AQ19</f>
        <v>0</v>
      </c>
      <c r="L42" s="207">
        <f>Plan!AQ20</f>
        <v>0</v>
      </c>
      <c r="M42" s="206">
        <f>Plan!AQ21</f>
        <v>0</v>
      </c>
      <c r="N42" s="207">
        <f>Plan!AQ22</f>
        <v>0</v>
      </c>
      <c r="O42" s="206">
        <f>Plan!AQ23</f>
        <v>0</v>
      </c>
      <c r="P42" s="207">
        <f>Plan!AQ24</f>
        <v>0</v>
      </c>
      <c r="Q42" s="206">
        <f>Plan!AQ25</f>
        <v>0</v>
      </c>
      <c r="R42" s="207">
        <f>Plan!AQ26</f>
        <v>0</v>
      </c>
      <c r="S42" s="206">
        <f>Plan!AQ27</f>
        <v>0</v>
      </c>
      <c r="T42" s="207">
        <f>Plan!AQ28</f>
        <v>0</v>
      </c>
      <c r="U42" s="206">
        <f>Plan!AQ29</f>
        <v>0</v>
      </c>
      <c r="V42" s="207">
        <f>Plan!AQ30</f>
        <v>0</v>
      </c>
      <c r="W42" s="206">
        <f>Plan!AQ31</f>
        <v>0</v>
      </c>
      <c r="X42" s="207">
        <f>Plan!AQ32</f>
        <v>0</v>
      </c>
      <c r="Y42" s="206">
        <f>Plan!AQ33</f>
        <v>0</v>
      </c>
      <c r="Z42" s="207">
        <f>Plan!AQ34</f>
        <v>0</v>
      </c>
      <c r="AA42" s="206">
        <f>Plan!AQ35</f>
        <v>0</v>
      </c>
      <c r="AB42" s="207">
        <f>Plan!AQ36</f>
        <v>0</v>
      </c>
      <c r="AC42" s="206">
        <f>Plan!AQ37</f>
        <v>0</v>
      </c>
      <c r="AD42" s="207">
        <f>Plan!AQ38</f>
        <v>0</v>
      </c>
      <c r="AE42" s="206">
        <f>Plan!AQ39</f>
        <v>0</v>
      </c>
      <c r="AF42" s="207">
        <f>Plan!AQ40</f>
        <v>0</v>
      </c>
      <c r="AG42" s="206">
        <f>Plan!AQ41</f>
        <v>0</v>
      </c>
      <c r="AH42" s="207">
        <f>Plan!AQ42</f>
        <v>0</v>
      </c>
      <c r="AI42" s="206">
        <f>Plan!AQ43</f>
        <v>0</v>
      </c>
      <c r="AJ42" s="207">
        <f>Plan!AQ44</f>
        <v>0</v>
      </c>
    </row>
    <row r="43" spans="1:36" ht="6" customHeight="1">
      <c r="A43"/>
      <c r="B43" s="98">
        <f>COUNTIF(Feiertage!$H$3:$H$200,F43)</f>
        <v>0</v>
      </c>
      <c r="C43" s="100">
        <f t="shared" si="0"/>
        <v>1</v>
      </c>
      <c r="D43" s="100">
        <f t="shared" si="1"/>
        <v>2</v>
      </c>
      <c r="E43" s="189"/>
      <c r="F43" s="188">
        <f t="shared" si="2"/>
        <v>42408</v>
      </c>
      <c r="G43" s="206">
        <f>Plan!AR15</f>
        <v>0</v>
      </c>
      <c r="H43" s="207">
        <f>Plan!AR16</f>
        <v>0</v>
      </c>
      <c r="I43" s="206">
        <f>Plan!AR17</f>
        <v>0</v>
      </c>
      <c r="J43" s="207">
        <f>Plan!AR18</f>
        <v>0</v>
      </c>
      <c r="K43" s="206">
        <f>Plan!AR19</f>
        <v>0</v>
      </c>
      <c r="L43" s="207">
        <f>Plan!AR20</f>
        <v>0</v>
      </c>
      <c r="M43" s="206">
        <f>Plan!AR21</f>
        <v>0</v>
      </c>
      <c r="N43" s="207">
        <f>Plan!AR22</f>
        <v>0</v>
      </c>
      <c r="O43" s="206">
        <f>Plan!AR23</f>
        <v>0</v>
      </c>
      <c r="P43" s="207">
        <f>Plan!AR24</f>
        <v>0</v>
      </c>
      <c r="Q43" s="206">
        <f>Plan!AR25</f>
        <v>0</v>
      </c>
      <c r="R43" s="207">
        <f>Plan!AR26</f>
        <v>0</v>
      </c>
      <c r="S43" s="206">
        <f>Plan!AR27</f>
        <v>0</v>
      </c>
      <c r="T43" s="207">
        <f>Plan!AR28</f>
        <v>0</v>
      </c>
      <c r="U43" s="206">
        <f>Plan!AR29</f>
        <v>0</v>
      </c>
      <c r="V43" s="207">
        <f>Plan!AR30</f>
        <v>0</v>
      </c>
      <c r="W43" s="206">
        <f>Plan!AR31</f>
        <v>0</v>
      </c>
      <c r="X43" s="207">
        <f>Plan!AR32</f>
        <v>0</v>
      </c>
      <c r="Y43" s="206">
        <f>Plan!AR33</f>
        <v>0</v>
      </c>
      <c r="Z43" s="207">
        <f>Plan!AR34</f>
        <v>0</v>
      </c>
      <c r="AA43" s="206">
        <f>Plan!AR35</f>
        <v>0</v>
      </c>
      <c r="AB43" s="207">
        <f>Plan!AR36</f>
        <v>0</v>
      </c>
      <c r="AC43" s="206">
        <f>Plan!AR37</f>
        <v>0</v>
      </c>
      <c r="AD43" s="207">
        <f>Plan!AR38</f>
        <v>0</v>
      </c>
      <c r="AE43" s="206">
        <f>Plan!AR39</f>
        <v>0</v>
      </c>
      <c r="AF43" s="207">
        <f>Plan!AR40</f>
        <v>0</v>
      </c>
      <c r="AG43" s="206">
        <f>Plan!AR41</f>
        <v>0</v>
      </c>
      <c r="AH43" s="207">
        <f>Plan!AR42</f>
        <v>0</v>
      </c>
      <c r="AI43" s="206">
        <f>Plan!AR43</f>
        <v>0</v>
      </c>
      <c r="AJ43" s="207">
        <f>Plan!AR44</f>
        <v>0</v>
      </c>
    </row>
    <row r="44" spans="1:36" ht="6" customHeight="1">
      <c r="A44"/>
      <c r="B44" s="98">
        <f>COUNTIF(Feiertage!$H$3:$H$200,F44)</f>
        <v>0</v>
      </c>
      <c r="C44" s="100">
        <f t="shared" si="0"/>
        <v>2</v>
      </c>
      <c r="D44" s="100">
        <f t="shared" si="1"/>
        <v>2</v>
      </c>
      <c r="E44" s="189"/>
      <c r="F44" s="188">
        <f t="shared" si="2"/>
        <v>42409</v>
      </c>
      <c r="G44" s="206">
        <f>Plan!AS15</f>
        <v>0</v>
      </c>
      <c r="H44" s="207">
        <f>Plan!AS16</f>
        <v>0</v>
      </c>
      <c r="I44" s="206">
        <f>Plan!AS17</f>
        <v>0</v>
      </c>
      <c r="J44" s="207">
        <f>Plan!AS18</f>
        <v>0</v>
      </c>
      <c r="K44" s="206">
        <f>Plan!AS19</f>
        <v>0</v>
      </c>
      <c r="L44" s="207">
        <f>Plan!AS20</f>
        <v>0</v>
      </c>
      <c r="M44" s="206">
        <f>Plan!AS21</f>
        <v>0</v>
      </c>
      <c r="N44" s="207">
        <f>Plan!AS22</f>
        <v>0</v>
      </c>
      <c r="O44" s="206">
        <f>Plan!AS23</f>
        <v>0</v>
      </c>
      <c r="P44" s="207">
        <f>Plan!AS24</f>
        <v>0</v>
      </c>
      <c r="Q44" s="206">
        <f>Plan!AS25</f>
        <v>0</v>
      </c>
      <c r="R44" s="207">
        <f>Plan!AS26</f>
        <v>0</v>
      </c>
      <c r="S44" s="206">
        <f>Plan!AS27</f>
        <v>0</v>
      </c>
      <c r="T44" s="207">
        <f>Plan!AS28</f>
        <v>0</v>
      </c>
      <c r="U44" s="206">
        <f>Plan!AS29</f>
        <v>0</v>
      </c>
      <c r="V44" s="207">
        <f>Plan!AS30</f>
        <v>0</v>
      </c>
      <c r="W44" s="206">
        <f>Plan!AS31</f>
        <v>0</v>
      </c>
      <c r="X44" s="207">
        <f>Plan!AS32</f>
        <v>0</v>
      </c>
      <c r="Y44" s="206">
        <f>Plan!AS33</f>
        <v>0</v>
      </c>
      <c r="Z44" s="207">
        <f>Plan!AS34</f>
        <v>0</v>
      </c>
      <c r="AA44" s="206">
        <f>Plan!AS35</f>
        <v>0</v>
      </c>
      <c r="AB44" s="207">
        <f>Plan!AS36</f>
        <v>0</v>
      </c>
      <c r="AC44" s="206">
        <f>Plan!AS37</f>
        <v>0</v>
      </c>
      <c r="AD44" s="207">
        <f>Plan!AS38</f>
        <v>0</v>
      </c>
      <c r="AE44" s="206">
        <f>Plan!AS39</f>
        <v>0</v>
      </c>
      <c r="AF44" s="207">
        <f>Plan!AS40</f>
        <v>0</v>
      </c>
      <c r="AG44" s="206">
        <f>Plan!AS41</f>
        <v>0</v>
      </c>
      <c r="AH44" s="207">
        <f>Plan!AS42</f>
        <v>0</v>
      </c>
      <c r="AI44" s="206">
        <f>Plan!AS43</f>
        <v>0</v>
      </c>
      <c r="AJ44" s="207">
        <f>Plan!AS44</f>
        <v>0</v>
      </c>
    </row>
    <row r="45" spans="1:36" ht="6" customHeight="1">
      <c r="A45"/>
      <c r="B45" s="98">
        <f>COUNTIF(Feiertage!$H$3:$H$200,F45)</f>
        <v>0</v>
      </c>
      <c r="C45" s="100">
        <f t="shared" si="0"/>
        <v>3</v>
      </c>
      <c r="D45" s="100">
        <f t="shared" si="1"/>
        <v>2</v>
      </c>
      <c r="E45" s="189"/>
      <c r="F45" s="188">
        <f t="shared" si="2"/>
        <v>42410</v>
      </c>
      <c r="G45" s="206">
        <f>Plan!AT15</f>
        <v>0</v>
      </c>
      <c r="H45" s="207">
        <f>Plan!AT16</f>
        <v>0</v>
      </c>
      <c r="I45" s="206">
        <f>Plan!AT17</f>
        <v>0</v>
      </c>
      <c r="J45" s="207">
        <f>Plan!AT18</f>
        <v>0</v>
      </c>
      <c r="K45" s="206">
        <f>Plan!AT19</f>
        <v>0</v>
      </c>
      <c r="L45" s="207">
        <f>Plan!AT20</f>
        <v>0</v>
      </c>
      <c r="M45" s="206">
        <f>Plan!AT21</f>
        <v>0</v>
      </c>
      <c r="N45" s="207">
        <f>Plan!AT22</f>
        <v>0</v>
      </c>
      <c r="O45" s="206">
        <f>Plan!AT23</f>
        <v>0</v>
      </c>
      <c r="P45" s="207">
        <f>Plan!AT24</f>
        <v>0</v>
      </c>
      <c r="Q45" s="206">
        <f>Plan!AT25</f>
        <v>0</v>
      </c>
      <c r="R45" s="207">
        <f>Plan!AT26</f>
        <v>0</v>
      </c>
      <c r="S45" s="206">
        <f>Plan!AT27</f>
        <v>0</v>
      </c>
      <c r="T45" s="207">
        <f>Plan!AT28</f>
        <v>0</v>
      </c>
      <c r="U45" s="206">
        <f>Plan!AT29</f>
        <v>0</v>
      </c>
      <c r="V45" s="207">
        <f>Plan!AT30</f>
        <v>0</v>
      </c>
      <c r="W45" s="206">
        <f>Plan!AT31</f>
        <v>0</v>
      </c>
      <c r="X45" s="207">
        <f>Plan!AT32</f>
        <v>0</v>
      </c>
      <c r="Y45" s="206">
        <f>Plan!AT33</f>
        <v>0</v>
      </c>
      <c r="Z45" s="207">
        <f>Plan!AT34</f>
        <v>0</v>
      </c>
      <c r="AA45" s="206">
        <f>Plan!AT35</f>
        <v>0</v>
      </c>
      <c r="AB45" s="207">
        <f>Plan!AT36</f>
        <v>0</v>
      </c>
      <c r="AC45" s="206">
        <f>Plan!AT37</f>
        <v>0</v>
      </c>
      <c r="AD45" s="207">
        <f>Plan!AT38</f>
        <v>0</v>
      </c>
      <c r="AE45" s="206">
        <f>Plan!AT39</f>
        <v>0</v>
      </c>
      <c r="AF45" s="207">
        <f>Plan!AT40</f>
        <v>0</v>
      </c>
      <c r="AG45" s="206">
        <f>Plan!AT41</f>
        <v>0</v>
      </c>
      <c r="AH45" s="207">
        <f>Plan!AT42</f>
        <v>0</v>
      </c>
      <c r="AI45" s="206">
        <f>Plan!AT43</f>
        <v>0</v>
      </c>
      <c r="AJ45" s="207">
        <f>Plan!AT44</f>
        <v>0</v>
      </c>
    </row>
    <row r="46" spans="1:36" ht="6" customHeight="1">
      <c r="A46"/>
      <c r="B46" s="98">
        <f>COUNTIF(Feiertage!$H$3:$H$200,F46)</f>
        <v>0</v>
      </c>
      <c r="C46" s="100">
        <f t="shared" si="0"/>
        <v>4</v>
      </c>
      <c r="D46" s="100">
        <f t="shared" si="1"/>
        <v>2</v>
      </c>
      <c r="E46" s="189" t="s">
        <v>5</v>
      </c>
      <c r="F46" s="188">
        <f t="shared" si="2"/>
        <v>42411</v>
      </c>
      <c r="G46" s="206">
        <f>Plan!AU15</f>
        <v>0</v>
      </c>
      <c r="H46" s="207">
        <f>Plan!AU16</f>
        <v>0</v>
      </c>
      <c r="I46" s="206">
        <f>Plan!AU17</f>
        <v>0</v>
      </c>
      <c r="J46" s="207">
        <f>Plan!AU18</f>
        <v>0</v>
      </c>
      <c r="K46" s="206">
        <f>Plan!AU19</f>
        <v>0</v>
      </c>
      <c r="L46" s="207">
        <f>Plan!AU20</f>
        <v>0</v>
      </c>
      <c r="M46" s="206">
        <f>Plan!AU21</f>
        <v>0</v>
      </c>
      <c r="N46" s="207">
        <f>Plan!AU22</f>
        <v>0</v>
      </c>
      <c r="O46" s="206">
        <f>Plan!AU23</f>
        <v>0</v>
      </c>
      <c r="P46" s="207">
        <f>Plan!AU24</f>
        <v>0</v>
      </c>
      <c r="Q46" s="206">
        <f>Plan!AU25</f>
        <v>0</v>
      </c>
      <c r="R46" s="207">
        <f>Plan!AU26</f>
        <v>0</v>
      </c>
      <c r="S46" s="206">
        <f>Plan!AU27</f>
        <v>0</v>
      </c>
      <c r="T46" s="207">
        <f>Plan!AU28</f>
        <v>0</v>
      </c>
      <c r="U46" s="206">
        <f>Plan!AU29</f>
        <v>0</v>
      </c>
      <c r="V46" s="207">
        <f>Plan!AU30</f>
        <v>0</v>
      </c>
      <c r="W46" s="206">
        <f>Plan!AU31</f>
        <v>0</v>
      </c>
      <c r="X46" s="207">
        <f>Plan!AU32</f>
        <v>0</v>
      </c>
      <c r="Y46" s="206">
        <f>Plan!AU33</f>
        <v>0</v>
      </c>
      <c r="Z46" s="207">
        <f>Plan!AU34</f>
        <v>0</v>
      </c>
      <c r="AA46" s="206">
        <f>Plan!AU35</f>
        <v>0</v>
      </c>
      <c r="AB46" s="207">
        <f>Plan!AU36</f>
        <v>0</v>
      </c>
      <c r="AC46" s="206">
        <f>Plan!AU37</f>
        <v>0</v>
      </c>
      <c r="AD46" s="207">
        <f>Plan!AU38</f>
        <v>0</v>
      </c>
      <c r="AE46" s="206">
        <f>Plan!AU39</f>
        <v>0</v>
      </c>
      <c r="AF46" s="207">
        <f>Plan!AU40</f>
        <v>0</v>
      </c>
      <c r="AG46" s="206">
        <f>Plan!AU41</f>
        <v>0</v>
      </c>
      <c r="AH46" s="207">
        <f>Plan!AU42</f>
        <v>0</v>
      </c>
      <c r="AI46" s="206">
        <f>Plan!AU43</f>
        <v>0</v>
      </c>
      <c r="AJ46" s="207">
        <f>Plan!AU44</f>
        <v>0</v>
      </c>
    </row>
    <row r="47" spans="1:36" ht="6" customHeight="1">
      <c r="A47"/>
      <c r="B47" s="98">
        <f>COUNTIF(Feiertage!$H$3:$H$200,F47)</f>
        <v>0</v>
      </c>
      <c r="C47" s="100">
        <f t="shared" si="0"/>
        <v>5</v>
      </c>
      <c r="D47" s="100">
        <f t="shared" si="1"/>
        <v>2</v>
      </c>
      <c r="E47" s="189" t="s">
        <v>6</v>
      </c>
      <c r="F47" s="188">
        <f t="shared" si="2"/>
        <v>42412</v>
      </c>
      <c r="G47" s="206">
        <f>Plan!AV15</f>
        <v>0</v>
      </c>
      <c r="H47" s="207">
        <f>Plan!AV16</f>
        <v>0</v>
      </c>
      <c r="I47" s="206">
        <f>Plan!AV17</f>
        <v>0</v>
      </c>
      <c r="J47" s="207">
        <f>Plan!AV18</f>
        <v>0</v>
      </c>
      <c r="K47" s="206">
        <f>Plan!AV19</f>
        <v>0</v>
      </c>
      <c r="L47" s="207">
        <f>Plan!AV20</f>
        <v>0</v>
      </c>
      <c r="M47" s="206">
        <f>Plan!AV21</f>
        <v>0</v>
      </c>
      <c r="N47" s="207">
        <f>Plan!AV22</f>
        <v>0</v>
      </c>
      <c r="O47" s="206">
        <f>Plan!AV23</f>
        <v>0</v>
      </c>
      <c r="P47" s="207">
        <f>Plan!AV24</f>
        <v>0</v>
      </c>
      <c r="Q47" s="206">
        <f>Plan!AV25</f>
        <v>0</v>
      </c>
      <c r="R47" s="207">
        <f>Plan!AV26</f>
        <v>0</v>
      </c>
      <c r="S47" s="206">
        <f>Plan!AV27</f>
        <v>0</v>
      </c>
      <c r="T47" s="207">
        <f>Plan!AV28</f>
        <v>0</v>
      </c>
      <c r="U47" s="206">
        <f>Plan!AV29</f>
        <v>0</v>
      </c>
      <c r="V47" s="207">
        <f>Plan!AV30</f>
        <v>0</v>
      </c>
      <c r="W47" s="206">
        <f>Plan!AV31</f>
        <v>0</v>
      </c>
      <c r="X47" s="207">
        <f>Plan!AV32</f>
        <v>0</v>
      </c>
      <c r="Y47" s="206">
        <f>Plan!AV33</f>
        <v>0</v>
      </c>
      <c r="Z47" s="207">
        <f>Plan!AV34</f>
        <v>0</v>
      </c>
      <c r="AA47" s="206">
        <f>Plan!AV35</f>
        <v>0</v>
      </c>
      <c r="AB47" s="207">
        <f>Plan!AV36</f>
        <v>0</v>
      </c>
      <c r="AC47" s="206">
        <f>Plan!AV37</f>
        <v>0</v>
      </c>
      <c r="AD47" s="207">
        <f>Plan!AV38</f>
        <v>0</v>
      </c>
      <c r="AE47" s="206">
        <f>Plan!AV39</f>
        <v>0</v>
      </c>
      <c r="AF47" s="207">
        <f>Plan!AV40</f>
        <v>0</v>
      </c>
      <c r="AG47" s="206">
        <f>Plan!AV41</f>
        <v>0</v>
      </c>
      <c r="AH47" s="207">
        <f>Plan!AV42</f>
        <v>0</v>
      </c>
      <c r="AI47" s="206">
        <f>Plan!AV43</f>
        <v>0</v>
      </c>
      <c r="AJ47" s="207">
        <f>Plan!AV44</f>
        <v>0</v>
      </c>
    </row>
    <row r="48" spans="1:36" ht="6" customHeight="1">
      <c r="A48"/>
      <c r="B48" s="98">
        <f>COUNTIF(Feiertage!$H$3:$H$200,F48)</f>
        <v>0</v>
      </c>
      <c r="C48" s="100">
        <f t="shared" si="0"/>
        <v>6</v>
      </c>
      <c r="D48" s="100">
        <f t="shared" si="1"/>
        <v>2</v>
      </c>
      <c r="E48" s="189" t="s">
        <v>7</v>
      </c>
      <c r="F48" s="188">
        <f t="shared" si="2"/>
        <v>42413</v>
      </c>
      <c r="G48" s="206">
        <f>Plan!AW15</f>
        <v>0</v>
      </c>
      <c r="H48" s="207">
        <f>Plan!AW16</f>
        <v>0</v>
      </c>
      <c r="I48" s="206">
        <f>Plan!AW17</f>
        <v>0</v>
      </c>
      <c r="J48" s="207">
        <f>Plan!AW18</f>
        <v>0</v>
      </c>
      <c r="K48" s="206">
        <f>Plan!AW19</f>
        <v>0</v>
      </c>
      <c r="L48" s="207">
        <f>Plan!AW20</f>
        <v>0</v>
      </c>
      <c r="M48" s="206">
        <f>Plan!AW21</f>
        <v>0</v>
      </c>
      <c r="N48" s="207">
        <f>Plan!AW22</f>
        <v>0</v>
      </c>
      <c r="O48" s="206">
        <f>Plan!AW23</f>
        <v>0</v>
      </c>
      <c r="P48" s="207">
        <f>Plan!AW24</f>
        <v>0</v>
      </c>
      <c r="Q48" s="206">
        <f>Plan!AW25</f>
        <v>0</v>
      </c>
      <c r="R48" s="207">
        <f>Plan!AW26</f>
        <v>0</v>
      </c>
      <c r="S48" s="206">
        <f>Plan!AW27</f>
        <v>0</v>
      </c>
      <c r="T48" s="207">
        <f>Plan!AW28</f>
        <v>0</v>
      </c>
      <c r="U48" s="206">
        <f>Plan!AW29</f>
        <v>0</v>
      </c>
      <c r="V48" s="207">
        <f>Plan!AW30</f>
        <v>0</v>
      </c>
      <c r="W48" s="206">
        <f>Plan!AW31</f>
        <v>0</v>
      </c>
      <c r="X48" s="207">
        <f>Plan!AW32</f>
        <v>0</v>
      </c>
      <c r="Y48" s="206">
        <f>Plan!AW33</f>
        <v>0</v>
      </c>
      <c r="Z48" s="207">
        <f>Plan!AW34</f>
        <v>0</v>
      </c>
      <c r="AA48" s="206">
        <f>Plan!AW35</f>
        <v>0</v>
      </c>
      <c r="AB48" s="207">
        <f>Plan!AW36</f>
        <v>0</v>
      </c>
      <c r="AC48" s="206">
        <f>Plan!AW37</f>
        <v>0</v>
      </c>
      <c r="AD48" s="207">
        <f>Plan!AW38</f>
        <v>0</v>
      </c>
      <c r="AE48" s="206">
        <f>Plan!AW39</f>
        <v>0</v>
      </c>
      <c r="AF48" s="207">
        <f>Plan!AW40</f>
        <v>0</v>
      </c>
      <c r="AG48" s="206">
        <f>Plan!AW41</f>
        <v>0</v>
      </c>
      <c r="AH48" s="207">
        <f>Plan!AW42</f>
        <v>0</v>
      </c>
      <c r="AI48" s="206">
        <f>Plan!AW43</f>
        <v>0</v>
      </c>
      <c r="AJ48" s="207">
        <f>Plan!AW44</f>
        <v>0</v>
      </c>
    </row>
    <row r="49" spans="1:36" ht="6" customHeight="1">
      <c r="A49"/>
      <c r="B49" s="98">
        <f>COUNTIF(Feiertage!$H$3:$H$200,F49)</f>
        <v>0</v>
      </c>
      <c r="C49" s="100">
        <f t="shared" si="0"/>
        <v>7</v>
      </c>
      <c r="D49" s="100">
        <f t="shared" si="1"/>
        <v>2</v>
      </c>
      <c r="E49" s="189" t="s">
        <v>4</v>
      </c>
      <c r="F49" s="188">
        <f t="shared" si="2"/>
        <v>42414</v>
      </c>
      <c r="G49" s="206">
        <f>Plan!AX15</f>
        <v>0</v>
      </c>
      <c r="H49" s="207">
        <f>Plan!AX16</f>
        <v>0</v>
      </c>
      <c r="I49" s="206">
        <f>Plan!AX17</f>
        <v>0</v>
      </c>
      <c r="J49" s="207">
        <f>Plan!AX18</f>
        <v>0</v>
      </c>
      <c r="K49" s="206">
        <f>Plan!AX19</f>
        <v>0</v>
      </c>
      <c r="L49" s="207">
        <f>Plan!AX20</f>
        <v>0</v>
      </c>
      <c r="M49" s="206">
        <f>Plan!AX21</f>
        <v>0</v>
      </c>
      <c r="N49" s="207">
        <f>Plan!AX22</f>
        <v>0</v>
      </c>
      <c r="O49" s="206">
        <f>Plan!AX23</f>
        <v>0</v>
      </c>
      <c r="P49" s="207">
        <f>Plan!AX24</f>
        <v>0</v>
      </c>
      <c r="Q49" s="206">
        <f>Plan!AX25</f>
        <v>0</v>
      </c>
      <c r="R49" s="207">
        <f>Plan!AX26</f>
        <v>0</v>
      </c>
      <c r="S49" s="206">
        <f>Plan!AX27</f>
        <v>0</v>
      </c>
      <c r="T49" s="207">
        <f>Plan!AX28</f>
        <v>0</v>
      </c>
      <c r="U49" s="206">
        <f>Plan!AX29</f>
        <v>0</v>
      </c>
      <c r="V49" s="207">
        <f>Plan!AX30</f>
        <v>0</v>
      </c>
      <c r="W49" s="206">
        <f>Plan!AX31</f>
        <v>0</v>
      </c>
      <c r="X49" s="207">
        <f>Plan!AX32</f>
        <v>0</v>
      </c>
      <c r="Y49" s="206">
        <f>Plan!AX33</f>
        <v>0</v>
      </c>
      <c r="Z49" s="207">
        <f>Plan!AX34</f>
        <v>0</v>
      </c>
      <c r="AA49" s="206">
        <f>Plan!AX35</f>
        <v>0</v>
      </c>
      <c r="AB49" s="207">
        <f>Plan!AX36</f>
        <v>0</v>
      </c>
      <c r="AC49" s="206">
        <f>Plan!AX37</f>
        <v>0</v>
      </c>
      <c r="AD49" s="207">
        <f>Plan!AX38</f>
        <v>0</v>
      </c>
      <c r="AE49" s="206">
        <f>Plan!AX39</f>
        <v>0</v>
      </c>
      <c r="AF49" s="207">
        <f>Plan!AX40</f>
        <v>0</v>
      </c>
      <c r="AG49" s="206">
        <f>Plan!AX41</f>
        <v>0</v>
      </c>
      <c r="AH49" s="207">
        <f>Plan!AX42</f>
        <v>0</v>
      </c>
      <c r="AI49" s="206">
        <f>Plan!AX43</f>
        <v>0</v>
      </c>
      <c r="AJ49" s="207">
        <f>Plan!AX44</f>
        <v>0</v>
      </c>
    </row>
    <row r="50" spans="1:36" ht="6" customHeight="1">
      <c r="A50"/>
      <c r="B50" s="98">
        <f>COUNTIF(Feiertage!$H$3:$H$200,F50)</f>
        <v>0</v>
      </c>
      <c r="C50" s="100">
        <f t="shared" si="0"/>
        <v>1</v>
      </c>
      <c r="D50" s="100">
        <f t="shared" si="1"/>
        <v>2</v>
      </c>
      <c r="E50" s="189" t="s">
        <v>3</v>
      </c>
      <c r="F50" s="188">
        <f t="shared" si="2"/>
        <v>42415</v>
      </c>
      <c r="G50" s="206">
        <f>Plan!AY15</f>
        <v>0</v>
      </c>
      <c r="H50" s="207">
        <f>Plan!AY16</f>
        <v>0</v>
      </c>
      <c r="I50" s="206">
        <f>Plan!AY17</f>
        <v>0</v>
      </c>
      <c r="J50" s="207">
        <f>Plan!AY18</f>
        <v>0</v>
      </c>
      <c r="K50" s="206">
        <f>Plan!AY19</f>
        <v>0</v>
      </c>
      <c r="L50" s="207">
        <f>Plan!AY20</f>
        <v>0</v>
      </c>
      <c r="M50" s="206">
        <f>Plan!AY21</f>
        <v>0</v>
      </c>
      <c r="N50" s="207">
        <f>Plan!AY22</f>
        <v>0</v>
      </c>
      <c r="O50" s="206">
        <f>Plan!AY23</f>
        <v>0</v>
      </c>
      <c r="P50" s="207">
        <f>Plan!AY24</f>
        <v>0</v>
      </c>
      <c r="Q50" s="206">
        <f>Plan!AY25</f>
        <v>0</v>
      </c>
      <c r="R50" s="207">
        <f>Plan!AY26</f>
        <v>0</v>
      </c>
      <c r="S50" s="206">
        <f>Plan!AY27</f>
        <v>0</v>
      </c>
      <c r="T50" s="207">
        <f>Plan!AY28</f>
        <v>0</v>
      </c>
      <c r="U50" s="206">
        <f>Plan!AY29</f>
        <v>0</v>
      </c>
      <c r="V50" s="207">
        <f>Plan!AY30</f>
        <v>0</v>
      </c>
      <c r="W50" s="206">
        <f>Plan!AY31</f>
        <v>0</v>
      </c>
      <c r="X50" s="207">
        <f>Plan!AY32</f>
        <v>0</v>
      </c>
      <c r="Y50" s="206">
        <f>Plan!AY33</f>
        <v>0</v>
      </c>
      <c r="Z50" s="207">
        <f>Plan!AY34</f>
        <v>0</v>
      </c>
      <c r="AA50" s="206">
        <f>Plan!AY35</f>
        <v>0</v>
      </c>
      <c r="AB50" s="207">
        <f>Plan!AY36</f>
        <v>0</v>
      </c>
      <c r="AC50" s="206">
        <f>Plan!AY37</f>
        <v>0</v>
      </c>
      <c r="AD50" s="207">
        <f>Plan!AY38</f>
        <v>0</v>
      </c>
      <c r="AE50" s="206">
        <f>Plan!AY39</f>
        <v>0</v>
      </c>
      <c r="AF50" s="207">
        <f>Plan!AY40</f>
        <v>0</v>
      </c>
      <c r="AG50" s="206">
        <f>Plan!AY41</f>
        <v>0</v>
      </c>
      <c r="AH50" s="207">
        <f>Plan!AY42</f>
        <v>0</v>
      </c>
      <c r="AI50" s="206">
        <f>Plan!AY43</f>
        <v>0</v>
      </c>
      <c r="AJ50" s="207">
        <f>Plan!AY44</f>
        <v>0</v>
      </c>
    </row>
    <row r="51" spans="1:36" ht="6" customHeight="1">
      <c r="A51"/>
      <c r="B51" s="98">
        <f>COUNTIF(Feiertage!$H$3:$H$200,F51)</f>
        <v>0</v>
      </c>
      <c r="C51" s="100">
        <f t="shared" si="0"/>
        <v>2</v>
      </c>
      <c r="D51" s="100">
        <f t="shared" si="1"/>
        <v>2</v>
      </c>
      <c r="E51" s="189" t="s">
        <v>1</v>
      </c>
      <c r="F51" s="188">
        <f t="shared" si="2"/>
        <v>42416</v>
      </c>
      <c r="G51" s="206">
        <f>Plan!AZ15</f>
        <v>0</v>
      </c>
      <c r="H51" s="207">
        <f>Plan!AZ16</f>
        <v>0</v>
      </c>
      <c r="I51" s="206">
        <f>Plan!AZ17</f>
        <v>0</v>
      </c>
      <c r="J51" s="207">
        <f>Plan!AZ18</f>
        <v>0</v>
      </c>
      <c r="K51" s="206">
        <f>Plan!AZ19</f>
        <v>0</v>
      </c>
      <c r="L51" s="207">
        <f>Plan!AZ20</f>
        <v>0</v>
      </c>
      <c r="M51" s="206">
        <f>Plan!AZ21</f>
        <v>0</v>
      </c>
      <c r="N51" s="207">
        <f>Plan!AZ22</f>
        <v>0</v>
      </c>
      <c r="O51" s="206">
        <f>Plan!AZ23</f>
        <v>0</v>
      </c>
      <c r="P51" s="207">
        <f>Plan!AZ24</f>
        <v>0</v>
      </c>
      <c r="Q51" s="206">
        <f>Plan!AZ25</f>
        <v>0</v>
      </c>
      <c r="R51" s="207">
        <f>Plan!AZ26</f>
        <v>0</v>
      </c>
      <c r="S51" s="206">
        <f>Plan!AZ27</f>
        <v>0</v>
      </c>
      <c r="T51" s="207">
        <f>Plan!AZ28</f>
        <v>0</v>
      </c>
      <c r="U51" s="206">
        <f>Plan!AZ29</f>
        <v>0</v>
      </c>
      <c r="V51" s="207">
        <f>Plan!AZ30</f>
        <v>0</v>
      </c>
      <c r="W51" s="206">
        <f>Plan!AZ31</f>
        <v>0</v>
      </c>
      <c r="X51" s="207">
        <f>Plan!AZ32</f>
        <v>0</v>
      </c>
      <c r="Y51" s="206">
        <f>Plan!AZ33</f>
        <v>0</v>
      </c>
      <c r="Z51" s="207">
        <f>Plan!AZ34</f>
        <v>0</v>
      </c>
      <c r="AA51" s="206">
        <f>Plan!AZ35</f>
        <v>0</v>
      </c>
      <c r="AB51" s="207">
        <f>Plan!AZ36</f>
        <v>0</v>
      </c>
      <c r="AC51" s="206">
        <f>Plan!AZ37</f>
        <v>0</v>
      </c>
      <c r="AD51" s="207">
        <f>Plan!AZ38</f>
        <v>0</v>
      </c>
      <c r="AE51" s="206">
        <f>Plan!AZ39</f>
        <v>0</v>
      </c>
      <c r="AF51" s="207">
        <f>Plan!AZ40</f>
        <v>0</v>
      </c>
      <c r="AG51" s="206">
        <f>Plan!AZ41</f>
        <v>0</v>
      </c>
      <c r="AH51" s="207">
        <f>Plan!AZ42</f>
        <v>0</v>
      </c>
      <c r="AI51" s="206">
        <f>Plan!AZ43</f>
        <v>0</v>
      </c>
      <c r="AJ51" s="207">
        <f>Plan!AZ44</f>
        <v>0</v>
      </c>
    </row>
    <row r="52" spans="1:36" ht="6" customHeight="1">
      <c r="A52"/>
      <c r="B52" s="98">
        <f>COUNTIF(Feiertage!$H$3:$H$200,F52)</f>
        <v>0</v>
      </c>
      <c r="C52" s="100">
        <f t="shared" si="0"/>
        <v>3</v>
      </c>
      <c r="D52" s="100">
        <f t="shared" si="1"/>
        <v>2</v>
      </c>
      <c r="E52" s="189" t="s">
        <v>4</v>
      </c>
      <c r="F52" s="188">
        <f t="shared" si="2"/>
        <v>42417</v>
      </c>
      <c r="G52" s="206">
        <f>Plan!BA15</f>
        <v>0</v>
      </c>
      <c r="H52" s="207">
        <f>Plan!BA16</f>
        <v>0</v>
      </c>
      <c r="I52" s="206">
        <f>Plan!BA17</f>
        <v>0</v>
      </c>
      <c r="J52" s="207">
        <f>Plan!BA18</f>
        <v>0</v>
      </c>
      <c r="K52" s="206">
        <f>Plan!BA19</f>
        <v>0</v>
      </c>
      <c r="L52" s="207">
        <f>Plan!BA20</f>
        <v>0</v>
      </c>
      <c r="M52" s="206">
        <f>Plan!BA21</f>
        <v>0</v>
      </c>
      <c r="N52" s="207">
        <f>Plan!BA22</f>
        <v>0</v>
      </c>
      <c r="O52" s="206">
        <f>Plan!BA23</f>
        <v>0</v>
      </c>
      <c r="P52" s="207">
        <f>Plan!BA24</f>
        <v>0</v>
      </c>
      <c r="Q52" s="206">
        <f>Plan!BA25</f>
        <v>0</v>
      </c>
      <c r="R52" s="207">
        <f>Plan!BA26</f>
        <v>0</v>
      </c>
      <c r="S52" s="206">
        <f>Plan!BA27</f>
        <v>0</v>
      </c>
      <c r="T52" s="207">
        <f>Plan!BA28</f>
        <v>0</v>
      </c>
      <c r="U52" s="206">
        <f>Plan!BA29</f>
        <v>0</v>
      </c>
      <c r="V52" s="207">
        <f>Plan!BA30</f>
        <v>0</v>
      </c>
      <c r="W52" s="206">
        <f>Plan!BA31</f>
        <v>0</v>
      </c>
      <c r="X52" s="207">
        <f>Plan!BA32</f>
        <v>0</v>
      </c>
      <c r="Y52" s="206">
        <f>Plan!BA33</f>
        <v>0</v>
      </c>
      <c r="Z52" s="207">
        <f>Plan!BA34</f>
        <v>0</v>
      </c>
      <c r="AA52" s="206">
        <f>Plan!BA35</f>
        <v>0</v>
      </c>
      <c r="AB52" s="207">
        <f>Plan!BA36</f>
        <v>0</v>
      </c>
      <c r="AC52" s="206">
        <f>Plan!BA37</f>
        <v>0</v>
      </c>
      <c r="AD52" s="207">
        <f>Plan!BA38</f>
        <v>0</v>
      </c>
      <c r="AE52" s="206">
        <f>Plan!BA39</f>
        <v>0</v>
      </c>
      <c r="AF52" s="207">
        <f>Plan!BA40</f>
        <v>0</v>
      </c>
      <c r="AG52" s="206">
        <f>Plan!BA41</f>
        <v>0</v>
      </c>
      <c r="AH52" s="207">
        <f>Plan!BA42</f>
        <v>0</v>
      </c>
      <c r="AI52" s="206">
        <f>Plan!BA43</f>
        <v>0</v>
      </c>
      <c r="AJ52" s="207">
        <f>Plan!BA44</f>
        <v>0</v>
      </c>
    </row>
    <row r="53" spans="1:36" ht="6" customHeight="1">
      <c r="A53"/>
      <c r="B53" s="98">
        <f>COUNTIF(Feiertage!$H$3:$H$200,F53)</f>
        <v>0</v>
      </c>
      <c r="C53" s="100">
        <f t="shared" si="0"/>
        <v>4</v>
      </c>
      <c r="D53" s="100">
        <f t="shared" si="1"/>
        <v>2</v>
      </c>
      <c r="E53" s="189"/>
      <c r="F53" s="188">
        <f t="shared" si="2"/>
        <v>42418</v>
      </c>
      <c r="G53" s="206">
        <f>Plan!BB15</f>
        <v>0</v>
      </c>
      <c r="H53" s="207">
        <f>Plan!BB16</f>
        <v>0</v>
      </c>
      <c r="I53" s="206">
        <f>Plan!BB17</f>
        <v>0</v>
      </c>
      <c r="J53" s="207">
        <f>Plan!BB18</f>
        <v>0</v>
      </c>
      <c r="K53" s="206">
        <f>Plan!BB19</f>
        <v>0</v>
      </c>
      <c r="L53" s="207">
        <f>Plan!BB20</f>
        <v>0</v>
      </c>
      <c r="M53" s="206">
        <f>Plan!BB21</f>
        <v>0</v>
      </c>
      <c r="N53" s="207">
        <f>Plan!BB22</f>
        <v>0</v>
      </c>
      <c r="O53" s="206">
        <f>Plan!BB23</f>
        <v>0</v>
      </c>
      <c r="P53" s="207">
        <f>Plan!BB24</f>
        <v>0</v>
      </c>
      <c r="Q53" s="206">
        <f>Plan!BB25</f>
        <v>0</v>
      </c>
      <c r="R53" s="207">
        <f>Plan!BB26</f>
        <v>0</v>
      </c>
      <c r="S53" s="206">
        <f>Plan!BB27</f>
        <v>0</v>
      </c>
      <c r="T53" s="207">
        <f>Plan!BB28</f>
        <v>0</v>
      </c>
      <c r="U53" s="206">
        <f>Plan!BB29</f>
        <v>0</v>
      </c>
      <c r="V53" s="207">
        <f>Plan!BB30</f>
        <v>0</v>
      </c>
      <c r="W53" s="206">
        <f>Plan!BB31</f>
        <v>0</v>
      </c>
      <c r="X53" s="207">
        <f>Plan!BB32</f>
        <v>0</v>
      </c>
      <c r="Y53" s="206">
        <f>Plan!BB33</f>
        <v>0</v>
      </c>
      <c r="Z53" s="207">
        <f>Plan!BB34</f>
        <v>0</v>
      </c>
      <c r="AA53" s="206">
        <f>Plan!BB35</f>
        <v>0</v>
      </c>
      <c r="AB53" s="207">
        <f>Plan!BB36</f>
        <v>0</v>
      </c>
      <c r="AC53" s="206">
        <f>Plan!BB37</f>
        <v>0</v>
      </c>
      <c r="AD53" s="207">
        <f>Plan!BB38</f>
        <v>0</v>
      </c>
      <c r="AE53" s="206">
        <f>Plan!BB39</f>
        <v>0</v>
      </c>
      <c r="AF53" s="207">
        <f>Plan!BB40</f>
        <v>0</v>
      </c>
      <c r="AG53" s="206">
        <f>Plan!BB41</f>
        <v>0</v>
      </c>
      <c r="AH53" s="207">
        <f>Plan!BB42</f>
        <v>0</v>
      </c>
      <c r="AI53" s="206">
        <f>Plan!BB43</f>
        <v>0</v>
      </c>
      <c r="AJ53" s="207">
        <f>Plan!BB44</f>
        <v>0</v>
      </c>
    </row>
    <row r="54" spans="1:36" ht="6" customHeight="1">
      <c r="A54"/>
      <c r="B54" s="98">
        <f>COUNTIF(Feiertage!$H$3:$H$200,F54)</f>
        <v>0</v>
      </c>
      <c r="C54" s="100">
        <f t="shared" si="0"/>
        <v>5</v>
      </c>
      <c r="D54" s="100">
        <f t="shared" si="1"/>
        <v>2</v>
      </c>
      <c r="E54" s="189"/>
      <c r="F54" s="188">
        <f t="shared" si="2"/>
        <v>42419</v>
      </c>
      <c r="G54" s="206">
        <f>Plan!BC15</f>
        <v>0</v>
      </c>
      <c r="H54" s="207">
        <f>Plan!BC16</f>
        <v>0</v>
      </c>
      <c r="I54" s="206">
        <f>Plan!BC17</f>
        <v>0</v>
      </c>
      <c r="J54" s="207">
        <f>Plan!BC18</f>
        <v>0</v>
      </c>
      <c r="K54" s="206">
        <f>Plan!BC19</f>
        <v>0</v>
      </c>
      <c r="L54" s="207">
        <f>Plan!BC20</f>
        <v>0</v>
      </c>
      <c r="M54" s="206">
        <f>Plan!BC21</f>
        <v>0</v>
      </c>
      <c r="N54" s="207">
        <f>Plan!BC22</f>
        <v>0</v>
      </c>
      <c r="O54" s="206">
        <f>Plan!BC23</f>
        <v>0</v>
      </c>
      <c r="P54" s="207">
        <f>Plan!BC24</f>
        <v>0</v>
      </c>
      <c r="Q54" s="206">
        <f>Plan!BC25</f>
        <v>0</v>
      </c>
      <c r="R54" s="207">
        <f>Plan!BC26</f>
        <v>0</v>
      </c>
      <c r="S54" s="206">
        <f>Plan!BC27</f>
        <v>0</v>
      </c>
      <c r="T54" s="207">
        <f>Plan!BC28</f>
        <v>0</v>
      </c>
      <c r="U54" s="206">
        <f>Plan!BC29</f>
        <v>0</v>
      </c>
      <c r="V54" s="207">
        <f>Plan!BC30</f>
        <v>0</v>
      </c>
      <c r="W54" s="206">
        <f>Plan!BC31</f>
        <v>0</v>
      </c>
      <c r="X54" s="207">
        <f>Plan!BC32</f>
        <v>0</v>
      </c>
      <c r="Y54" s="206">
        <f>Plan!BC33</f>
        <v>0</v>
      </c>
      <c r="Z54" s="207">
        <f>Plan!BC34</f>
        <v>0</v>
      </c>
      <c r="AA54" s="206">
        <f>Plan!BC35</f>
        <v>0</v>
      </c>
      <c r="AB54" s="207">
        <f>Plan!BC36</f>
        <v>0</v>
      </c>
      <c r="AC54" s="206">
        <f>Plan!BC37</f>
        <v>0</v>
      </c>
      <c r="AD54" s="207">
        <f>Plan!BC38</f>
        <v>0</v>
      </c>
      <c r="AE54" s="206">
        <f>Plan!BC39</f>
        <v>0</v>
      </c>
      <c r="AF54" s="207">
        <f>Plan!BC40</f>
        <v>0</v>
      </c>
      <c r="AG54" s="206">
        <f>Plan!BC41</f>
        <v>0</v>
      </c>
      <c r="AH54" s="207">
        <f>Plan!BC42</f>
        <v>0</v>
      </c>
      <c r="AI54" s="206">
        <f>Plan!BC43</f>
        <v>0</v>
      </c>
      <c r="AJ54" s="207">
        <f>Plan!BC44</f>
        <v>0</v>
      </c>
    </row>
    <row r="55" spans="1:36" ht="6" customHeight="1">
      <c r="A55"/>
      <c r="B55" s="98">
        <f>COUNTIF(Feiertage!$H$3:$H$200,F55)</f>
        <v>0</v>
      </c>
      <c r="C55" s="100">
        <f t="shared" si="0"/>
        <v>6</v>
      </c>
      <c r="D55" s="100">
        <f t="shared" si="1"/>
        <v>2</v>
      </c>
      <c r="E55" s="189"/>
      <c r="F55" s="188">
        <f t="shared" si="2"/>
        <v>42420</v>
      </c>
      <c r="G55" s="206">
        <f>Plan!BD15</f>
        <v>0</v>
      </c>
      <c r="H55" s="207">
        <f>Plan!BD16</f>
        <v>0</v>
      </c>
      <c r="I55" s="206">
        <f>Plan!BD17</f>
        <v>0</v>
      </c>
      <c r="J55" s="207">
        <f>Plan!BD18</f>
        <v>0</v>
      </c>
      <c r="K55" s="206">
        <f>Plan!BD19</f>
        <v>0</v>
      </c>
      <c r="L55" s="207">
        <f>Plan!BD20</f>
        <v>0</v>
      </c>
      <c r="M55" s="206">
        <f>Plan!BD21</f>
        <v>0</v>
      </c>
      <c r="N55" s="207">
        <f>Plan!BD22</f>
        <v>0</v>
      </c>
      <c r="O55" s="206">
        <f>Plan!BD23</f>
        <v>0</v>
      </c>
      <c r="P55" s="207">
        <f>Plan!BD24</f>
        <v>0</v>
      </c>
      <c r="Q55" s="206">
        <f>Plan!BD25</f>
        <v>0</v>
      </c>
      <c r="R55" s="207">
        <f>Plan!BD26</f>
        <v>0</v>
      </c>
      <c r="S55" s="206">
        <f>Plan!BD27</f>
        <v>0</v>
      </c>
      <c r="T55" s="207">
        <f>Plan!BD28</f>
        <v>0</v>
      </c>
      <c r="U55" s="206">
        <f>Plan!BD29</f>
        <v>0</v>
      </c>
      <c r="V55" s="207">
        <f>Plan!BD30</f>
        <v>0</v>
      </c>
      <c r="W55" s="206">
        <f>Plan!BD31</f>
        <v>0</v>
      </c>
      <c r="X55" s="207">
        <f>Plan!BD32</f>
        <v>0</v>
      </c>
      <c r="Y55" s="206">
        <f>Plan!BD33</f>
        <v>0</v>
      </c>
      <c r="Z55" s="207">
        <f>Plan!BD34</f>
        <v>0</v>
      </c>
      <c r="AA55" s="206">
        <f>Plan!BD35</f>
        <v>0</v>
      </c>
      <c r="AB55" s="207">
        <f>Plan!BD36</f>
        <v>0</v>
      </c>
      <c r="AC55" s="206">
        <f>Plan!BD37</f>
        <v>0</v>
      </c>
      <c r="AD55" s="207">
        <f>Plan!BD38</f>
        <v>0</v>
      </c>
      <c r="AE55" s="206">
        <f>Plan!BD39</f>
        <v>0</v>
      </c>
      <c r="AF55" s="207">
        <f>Plan!BD40</f>
        <v>0</v>
      </c>
      <c r="AG55" s="206">
        <f>Plan!BD41</f>
        <v>0</v>
      </c>
      <c r="AH55" s="207">
        <f>Plan!BD42</f>
        <v>0</v>
      </c>
      <c r="AI55" s="206">
        <f>Plan!BD43</f>
        <v>0</v>
      </c>
      <c r="AJ55" s="207">
        <f>Plan!BD44</f>
        <v>0</v>
      </c>
    </row>
    <row r="56" spans="1:36" ht="6" customHeight="1">
      <c r="A56"/>
      <c r="B56" s="98">
        <f>COUNTIF(Feiertage!$H$3:$H$200,F56)</f>
        <v>0</v>
      </c>
      <c r="C56" s="100">
        <f t="shared" si="0"/>
        <v>7</v>
      </c>
      <c r="D56" s="100">
        <f t="shared" si="1"/>
        <v>2</v>
      </c>
      <c r="E56" s="189"/>
      <c r="F56" s="188">
        <f t="shared" si="2"/>
        <v>42421</v>
      </c>
      <c r="G56" s="206">
        <f>Plan!BE15</f>
        <v>0</v>
      </c>
      <c r="H56" s="207">
        <f>Plan!BE16</f>
        <v>0</v>
      </c>
      <c r="I56" s="206">
        <f>Plan!BE17</f>
        <v>0</v>
      </c>
      <c r="J56" s="207">
        <f>Plan!BE18</f>
        <v>0</v>
      </c>
      <c r="K56" s="206">
        <f>Plan!BE19</f>
        <v>0</v>
      </c>
      <c r="L56" s="207">
        <f>Plan!BE20</f>
        <v>0</v>
      </c>
      <c r="M56" s="206">
        <f>Plan!BE21</f>
        <v>0</v>
      </c>
      <c r="N56" s="207">
        <f>Plan!BE22</f>
        <v>0</v>
      </c>
      <c r="O56" s="206">
        <f>Plan!BE23</f>
        <v>0</v>
      </c>
      <c r="P56" s="207">
        <f>Plan!BE24</f>
        <v>0</v>
      </c>
      <c r="Q56" s="206">
        <f>Plan!BE25</f>
        <v>0</v>
      </c>
      <c r="R56" s="207">
        <f>Plan!BE26</f>
        <v>0</v>
      </c>
      <c r="S56" s="206">
        <f>Plan!BE27</f>
        <v>0</v>
      </c>
      <c r="T56" s="207">
        <f>Plan!BE28</f>
        <v>0</v>
      </c>
      <c r="U56" s="206">
        <f>Plan!BE29</f>
        <v>0</v>
      </c>
      <c r="V56" s="207">
        <f>Plan!BE30</f>
        <v>0</v>
      </c>
      <c r="W56" s="206">
        <f>Plan!BE31</f>
        <v>0</v>
      </c>
      <c r="X56" s="207">
        <f>Plan!BE32</f>
        <v>0</v>
      </c>
      <c r="Y56" s="206">
        <f>Plan!BE33</f>
        <v>0</v>
      </c>
      <c r="Z56" s="207">
        <f>Plan!BE34</f>
        <v>0</v>
      </c>
      <c r="AA56" s="206">
        <f>Plan!BE35</f>
        <v>0</v>
      </c>
      <c r="AB56" s="207">
        <f>Plan!BE36</f>
        <v>0</v>
      </c>
      <c r="AC56" s="206">
        <f>Plan!BE37</f>
        <v>0</v>
      </c>
      <c r="AD56" s="207">
        <f>Plan!BE38</f>
        <v>0</v>
      </c>
      <c r="AE56" s="206">
        <f>Plan!BE39</f>
        <v>0</v>
      </c>
      <c r="AF56" s="207">
        <f>Plan!BE40</f>
        <v>0</v>
      </c>
      <c r="AG56" s="206">
        <f>Plan!BE41</f>
        <v>0</v>
      </c>
      <c r="AH56" s="207">
        <f>Plan!BE42</f>
        <v>0</v>
      </c>
      <c r="AI56" s="206">
        <f>Plan!BE43</f>
        <v>0</v>
      </c>
      <c r="AJ56" s="207">
        <f>Plan!BE44</f>
        <v>0</v>
      </c>
    </row>
    <row r="57" spans="1:36" ht="6" customHeight="1">
      <c r="A57"/>
      <c r="B57" s="98">
        <f>COUNTIF(Feiertage!$H$3:$H$200,F57)</f>
        <v>0</v>
      </c>
      <c r="C57" s="100">
        <f t="shared" si="0"/>
        <v>1</v>
      </c>
      <c r="D57" s="100">
        <f t="shared" si="1"/>
        <v>2</v>
      </c>
      <c r="E57" s="189"/>
      <c r="F57" s="188">
        <f t="shared" si="2"/>
        <v>42422</v>
      </c>
      <c r="G57" s="206">
        <f>Plan!BF15</f>
        <v>0</v>
      </c>
      <c r="H57" s="207">
        <f>Plan!BF16</f>
        <v>0</v>
      </c>
      <c r="I57" s="206">
        <f>Plan!BF17</f>
        <v>0</v>
      </c>
      <c r="J57" s="207">
        <f>Plan!BF18</f>
        <v>0</v>
      </c>
      <c r="K57" s="206">
        <f>Plan!BF19</f>
        <v>0</v>
      </c>
      <c r="L57" s="207">
        <f>Plan!BF20</f>
        <v>0</v>
      </c>
      <c r="M57" s="206">
        <f>Plan!BF21</f>
        <v>0</v>
      </c>
      <c r="N57" s="207">
        <f>Plan!BF22</f>
        <v>0</v>
      </c>
      <c r="O57" s="206">
        <f>Plan!BF23</f>
        <v>0</v>
      </c>
      <c r="P57" s="207">
        <f>Plan!BF24</f>
        <v>0</v>
      </c>
      <c r="Q57" s="206">
        <f>Plan!BF25</f>
        <v>0</v>
      </c>
      <c r="R57" s="207">
        <f>Plan!BF26</f>
        <v>0</v>
      </c>
      <c r="S57" s="206">
        <f>Plan!BF27</f>
        <v>0</v>
      </c>
      <c r="T57" s="207">
        <f>Plan!BF28</f>
        <v>0</v>
      </c>
      <c r="U57" s="206">
        <f>Plan!BF29</f>
        <v>0</v>
      </c>
      <c r="V57" s="207">
        <f>Plan!BF30</f>
        <v>0</v>
      </c>
      <c r="W57" s="206">
        <f>Plan!BF31</f>
        <v>0</v>
      </c>
      <c r="X57" s="207">
        <f>Plan!BF32</f>
        <v>0</v>
      </c>
      <c r="Y57" s="206">
        <f>Plan!BF33</f>
        <v>0</v>
      </c>
      <c r="Z57" s="207">
        <f>Plan!BF34</f>
        <v>0</v>
      </c>
      <c r="AA57" s="206">
        <f>Plan!BF35</f>
        <v>0</v>
      </c>
      <c r="AB57" s="207">
        <f>Plan!BF36</f>
        <v>0</v>
      </c>
      <c r="AC57" s="206">
        <f>Plan!BF37</f>
        <v>0</v>
      </c>
      <c r="AD57" s="207">
        <f>Plan!BF38</f>
        <v>0</v>
      </c>
      <c r="AE57" s="206">
        <f>Plan!BF39</f>
        <v>0</v>
      </c>
      <c r="AF57" s="207">
        <f>Plan!BF40</f>
        <v>0</v>
      </c>
      <c r="AG57" s="206">
        <f>Plan!BF41</f>
        <v>0</v>
      </c>
      <c r="AH57" s="207">
        <f>Plan!BF42</f>
        <v>0</v>
      </c>
      <c r="AI57" s="206">
        <f>Plan!BF43</f>
        <v>0</v>
      </c>
      <c r="AJ57" s="207">
        <f>Plan!BF44</f>
        <v>0</v>
      </c>
    </row>
    <row r="58" spans="1:36" ht="6" customHeight="1">
      <c r="A58"/>
      <c r="B58" s="98">
        <f>COUNTIF(Feiertage!$H$3:$H$200,F58)</f>
        <v>0</v>
      </c>
      <c r="C58" s="100">
        <f t="shared" si="0"/>
        <v>2</v>
      </c>
      <c r="D58" s="100">
        <f t="shared" si="1"/>
        <v>2</v>
      </c>
      <c r="E58" s="189"/>
      <c r="F58" s="188">
        <f t="shared" si="2"/>
        <v>42423</v>
      </c>
      <c r="G58" s="206">
        <f>Plan!BG15</f>
        <v>0</v>
      </c>
      <c r="H58" s="207">
        <f>Plan!BG16</f>
        <v>0</v>
      </c>
      <c r="I58" s="206">
        <f>Plan!BG17</f>
        <v>0</v>
      </c>
      <c r="J58" s="207">
        <f>Plan!BG18</f>
        <v>0</v>
      </c>
      <c r="K58" s="206">
        <f>Plan!BG19</f>
        <v>0</v>
      </c>
      <c r="L58" s="207">
        <f>Plan!BG20</f>
        <v>0</v>
      </c>
      <c r="M58" s="206">
        <f>Plan!BG21</f>
        <v>0</v>
      </c>
      <c r="N58" s="207">
        <f>Plan!BG22</f>
        <v>0</v>
      </c>
      <c r="O58" s="206">
        <f>Plan!BG23</f>
        <v>0</v>
      </c>
      <c r="P58" s="207">
        <f>Plan!BG24</f>
        <v>0</v>
      </c>
      <c r="Q58" s="206">
        <f>Plan!BG25</f>
        <v>0</v>
      </c>
      <c r="R58" s="207">
        <f>Plan!BG26</f>
        <v>0</v>
      </c>
      <c r="S58" s="206">
        <f>Plan!BG27</f>
        <v>0</v>
      </c>
      <c r="T58" s="207">
        <f>Plan!BG28</f>
        <v>0</v>
      </c>
      <c r="U58" s="206">
        <f>Plan!BG29</f>
        <v>0</v>
      </c>
      <c r="V58" s="207">
        <f>Plan!BG30</f>
        <v>0</v>
      </c>
      <c r="W58" s="206">
        <f>Plan!BG31</f>
        <v>0</v>
      </c>
      <c r="X58" s="207">
        <f>Plan!BG32</f>
        <v>0</v>
      </c>
      <c r="Y58" s="206">
        <f>Plan!BG33</f>
        <v>0</v>
      </c>
      <c r="Z58" s="207">
        <f>Plan!BG34</f>
        <v>0</v>
      </c>
      <c r="AA58" s="206">
        <f>Plan!BG35</f>
        <v>0</v>
      </c>
      <c r="AB58" s="207">
        <f>Plan!BG36</f>
        <v>0</v>
      </c>
      <c r="AC58" s="206">
        <f>Plan!BG37</f>
        <v>0</v>
      </c>
      <c r="AD58" s="207">
        <f>Plan!BG38</f>
        <v>0</v>
      </c>
      <c r="AE58" s="206">
        <f>Plan!BG39</f>
        <v>0</v>
      </c>
      <c r="AF58" s="207">
        <f>Plan!BG40</f>
        <v>0</v>
      </c>
      <c r="AG58" s="206">
        <f>Plan!BG41</f>
        <v>0</v>
      </c>
      <c r="AH58" s="207">
        <f>Plan!BG42</f>
        <v>0</v>
      </c>
      <c r="AI58" s="206">
        <f>Plan!BG43</f>
        <v>0</v>
      </c>
      <c r="AJ58" s="207">
        <f>Plan!BG44</f>
        <v>0</v>
      </c>
    </row>
    <row r="59" spans="1:36" ht="6" customHeight="1">
      <c r="A59"/>
      <c r="B59" s="98">
        <f>COUNTIF(Feiertage!$H$3:$H$200,F59)</f>
        <v>0</v>
      </c>
      <c r="C59" s="100">
        <f t="shared" si="0"/>
        <v>3</v>
      </c>
      <c r="D59" s="100">
        <f t="shared" si="1"/>
        <v>2</v>
      </c>
      <c r="E59" s="189"/>
      <c r="F59" s="188">
        <f t="shared" si="2"/>
        <v>42424</v>
      </c>
      <c r="G59" s="206">
        <f>Plan!BH15</f>
        <v>0</v>
      </c>
      <c r="H59" s="207">
        <f>Plan!BH16</f>
        <v>0</v>
      </c>
      <c r="I59" s="206">
        <f>Plan!BH17</f>
        <v>0</v>
      </c>
      <c r="J59" s="207">
        <f>Plan!BH18</f>
        <v>0</v>
      </c>
      <c r="K59" s="206">
        <f>Plan!BH19</f>
        <v>0</v>
      </c>
      <c r="L59" s="207">
        <f>Plan!BH20</f>
        <v>0</v>
      </c>
      <c r="M59" s="206">
        <f>Plan!BH21</f>
        <v>0</v>
      </c>
      <c r="N59" s="207">
        <f>Plan!BH22</f>
        <v>0</v>
      </c>
      <c r="O59" s="206">
        <f>Plan!BH23</f>
        <v>0</v>
      </c>
      <c r="P59" s="207">
        <f>Plan!BH24</f>
        <v>0</v>
      </c>
      <c r="Q59" s="206">
        <f>Plan!BH25</f>
        <v>0</v>
      </c>
      <c r="R59" s="207">
        <f>Plan!BH26</f>
        <v>0</v>
      </c>
      <c r="S59" s="206">
        <f>Plan!BH27</f>
        <v>0</v>
      </c>
      <c r="T59" s="207">
        <f>Plan!BH28</f>
        <v>0</v>
      </c>
      <c r="U59" s="206">
        <f>Plan!BH29</f>
        <v>0</v>
      </c>
      <c r="V59" s="207">
        <f>Plan!BH30</f>
        <v>0</v>
      </c>
      <c r="W59" s="206">
        <f>Plan!BH31</f>
        <v>0</v>
      </c>
      <c r="X59" s="207">
        <f>Plan!BH32</f>
        <v>0</v>
      </c>
      <c r="Y59" s="206">
        <f>Plan!BH33</f>
        <v>0</v>
      </c>
      <c r="Z59" s="207">
        <f>Plan!BH34</f>
        <v>0</v>
      </c>
      <c r="AA59" s="206">
        <f>Plan!BH35</f>
        <v>0</v>
      </c>
      <c r="AB59" s="207">
        <f>Plan!BH36</f>
        <v>0</v>
      </c>
      <c r="AC59" s="206">
        <f>Plan!BH37</f>
        <v>0</v>
      </c>
      <c r="AD59" s="207">
        <f>Plan!BH38</f>
        <v>0</v>
      </c>
      <c r="AE59" s="206">
        <f>Plan!BH39</f>
        <v>0</v>
      </c>
      <c r="AF59" s="207">
        <f>Plan!BH40</f>
        <v>0</v>
      </c>
      <c r="AG59" s="206">
        <f>Plan!BH41</f>
        <v>0</v>
      </c>
      <c r="AH59" s="207">
        <f>Plan!BH42</f>
        <v>0</v>
      </c>
      <c r="AI59" s="206">
        <f>Plan!BH43</f>
        <v>0</v>
      </c>
      <c r="AJ59" s="207">
        <f>Plan!BH44</f>
        <v>0</v>
      </c>
    </row>
    <row r="60" spans="1:36" ht="6" customHeight="1">
      <c r="A60"/>
      <c r="B60" s="98">
        <f>COUNTIF(Feiertage!$H$3:$H$200,F60)</f>
        <v>0</v>
      </c>
      <c r="C60" s="100">
        <f t="shared" si="0"/>
        <v>4</v>
      </c>
      <c r="D60" s="100">
        <f t="shared" si="1"/>
        <v>2</v>
      </c>
      <c r="E60" s="189"/>
      <c r="F60" s="188">
        <f t="shared" si="2"/>
        <v>42425</v>
      </c>
      <c r="G60" s="206">
        <f>Plan!BI15</f>
        <v>0</v>
      </c>
      <c r="H60" s="207">
        <f>Plan!BI16</f>
        <v>0</v>
      </c>
      <c r="I60" s="206">
        <f>Plan!BI17</f>
        <v>0</v>
      </c>
      <c r="J60" s="207">
        <f>Plan!BI18</f>
        <v>0</v>
      </c>
      <c r="K60" s="206">
        <f>Plan!BI19</f>
        <v>0</v>
      </c>
      <c r="L60" s="207">
        <f>Plan!BI20</f>
        <v>0</v>
      </c>
      <c r="M60" s="206">
        <f>Plan!BI21</f>
        <v>0</v>
      </c>
      <c r="N60" s="207">
        <f>Plan!BI22</f>
        <v>0</v>
      </c>
      <c r="O60" s="206">
        <f>Plan!BI23</f>
        <v>0</v>
      </c>
      <c r="P60" s="207">
        <f>Plan!BI24</f>
        <v>0</v>
      </c>
      <c r="Q60" s="206">
        <f>Plan!BI25</f>
        <v>0</v>
      </c>
      <c r="R60" s="207">
        <f>Plan!BI26</f>
        <v>0</v>
      </c>
      <c r="S60" s="206">
        <f>Plan!BI27</f>
        <v>0</v>
      </c>
      <c r="T60" s="207">
        <f>Plan!BI28</f>
        <v>0</v>
      </c>
      <c r="U60" s="206">
        <f>Plan!BI29</f>
        <v>0</v>
      </c>
      <c r="V60" s="207">
        <f>Plan!BI30</f>
        <v>0</v>
      </c>
      <c r="W60" s="206">
        <f>Plan!BI31</f>
        <v>0</v>
      </c>
      <c r="X60" s="207">
        <f>Plan!BI32</f>
        <v>0</v>
      </c>
      <c r="Y60" s="206">
        <f>Plan!BI33</f>
        <v>0</v>
      </c>
      <c r="Z60" s="207">
        <f>Plan!BI34</f>
        <v>0</v>
      </c>
      <c r="AA60" s="206">
        <f>Plan!BI35</f>
        <v>0</v>
      </c>
      <c r="AB60" s="207">
        <f>Plan!BI36</f>
        <v>0</v>
      </c>
      <c r="AC60" s="206">
        <f>Plan!BI37</f>
        <v>0</v>
      </c>
      <c r="AD60" s="207">
        <f>Plan!BI38</f>
        <v>0</v>
      </c>
      <c r="AE60" s="206">
        <f>Plan!BI39</f>
        <v>0</v>
      </c>
      <c r="AF60" s="207">
        <f>Plan!BI40</f>
        <v>0</v>
      </c>
      <c r="AG60" s="206">
        <f>Plan!BI41</f>
        <v>0</v>
      </c>
      <c r="AH60" s="207">
        <f>Plan!BI42</f>
        <v>0</v>
      </c>
      <c r="AI60" s="206">
        <f>Plan!BI43</f>
        <v>0</v>
      </c>
      <c r="AJ60" s="207">
        <f>Plan!BI44</f>
        <v>0</v>
      </c>
    </row>
    <row r="61" spans="1:36" ht="6" customHeight="1">
      <c r="A61"/>
      <c r="B61" s="98">
        <f>COUNTIF(Feiertage!$H$3:$H$200,F61)</f>
        <v>0</v>
      </c>
      <c r="C61" s="100">
        <f t="shared" si="0"/>
        <v>5</v>
      </c>
      <c r="D61" s="100">
        <f t="shared" si="1"/>
        <v>2</v>
      </c>
      <c r="E61" s="189"/>
      <c r="F61" s="188">
        <f t="shared" si="2"/>
        <v>42426</v>
      </c>
      <c r="G61" s="206">
        <f>Plan!BJ15</f>
        <v>0</v>
      </c>
      <c r="H61" s="207">
        <f>Plan!BJ16</f>
        <v>0</v>
      </c>
      <c r="I61" s="206">
        <f>Plan!BJ17</f>
        <v>0</v>
      </c>
      <c r="J61" s="207">
        <f>Plan!BJ18</f>
        <v>0</v>
      </c>
      <c r="K61" s="206">
        <f>Plan!BJ19</f>
        <v>0</v>
      </c>
      <c r="L61" s="207">
        <f>Plan!BJ20</f>
        <v>0</v>
      </c>
      <c r="M61" s="206">
        <f>Plan!BJ21</f>
        <v>0</v>
      </c>
      <c r="N61" s="207">
        <f>Plan!BJ22</f>
        <v>0</v>
      </c>
      <c r="O61" s="206">
        <f>Plan!BJ23</f>
        <v>0</v>
      </c>
      <c r="P61" s="207">
        <f>Plan!BJ24</f>
        <v>0</v>
      </c>
      <c r="Q61" s="206">
        <f>Plan!BJ25</f>
        <v>0</v>
      </c>
      <c r="R61" s="207">
        <f>Plan!BJ26</f>
        <v>0</v>
      </c>
      <c r="S61" s="206">
        <f>Plan!BJ27</f>
        <v>0</v>
      </c>
      <c r="T61" s="207">
        <f>Plan!BJ28</f>
        <v>0</v>
      </c>
      <c r="U61" s="206">
        <f>Plan!BJ29</f>
        <v>0</v>
      </c>
      <c r="V61" s="207">
        <f>Plan!BJ30</f>
        <v>0</v>
      </c>
      <c r="W61" s="206">
        <f>Plan!BJ31</f>
        <v>0</v>
      </c>
      <c r="X61" s="207">
        <f>Plan!BJ32</f>
        <v>0</v>
      </c>
      <c r="Y61" s="206">
        <f>Plan!BJ33</f>
        <v>0</v>
      </c>
      <c r="Z61" s="207">
        <f>Plan!BJ34</f>
        <v>0</v>
      </c>
      <c r="AA61" s="206">
        <f>Plan!BJ35</f>
        <v>0</v>
      </c>
      <c r="AB61" s="207">
        <f>Plan!BJ36</f>
        <v>0</v>
      </c>
      <c r="AC61" s="206">
        <f>Plan!BJ37</f>
        <v>0</v>
      </c>
      <c r="AD61" s="207">
        <f>Plan!BJ38</f>
        <v>0</v>
      </c>
      <c r="AE61" s="206">
        <f>Plan!BJ39</f>
        <v>0</v>
      </c>
      <c r="AF61" s="207">
        <f>Plan!BJ40</f>
        <v>0</v>
      </c>
      <c r="AG61" s="206">
        <f>Plan!BJ41</f>
        <v>0</v>
      </c>
      <c r="AH61" s="207">
        <f>Plan!BJ42</f>
        <v>0</v>
      </c>
      <c r="AI61" s="206">
        <f>Plan!BJ43</f>
        <v>0</v>
      </c>
      <c r="AJ61" s="207">
        <f>Plan!BJ44</f>
        <v>0</v>
      </c>
    </row>
    <row r="62" spans="1:36" ht="6" customHeight="1">
      <c r="A62"/>
      <c r="B62" s="98">
        <f>COUNTIF(Feiertage!$H$3:$H$200,F62)</f>
        <v>0</v>
      </c>
      <c r="C62" s="100">
        <f t="shared" si="0"/>
        <v>6</v>
      </c>
      <c r="D62" s="100">
        <f t="shared" si="1"/>
        <v>2</v>
      </c>
      <c r="E62" s="189"/>
      <c r="F62" s="188">
        <f t="shared" si="2"/>
        <v>42427</v>
      </c>
      <c r="G62" s="206">
        <f>Plan!BK15</f>
        <v>0</v>
      </c>
      <c r="H62" s="207">
        <f>Plan!BK16</f>
        <v>0</v>
      </c>
      <c r="I62" s="206">
        <f>Plan!BK17</f>
        <v>0</v>
      </c>
      <c r="J62" s="207">
        <f>Plan!BK18</f>
        <v>0</v>
      </c>
      <c r="K62" s="206">
        <f>Plan!BK19</f>
        <v>0</v>
      </c>
      <c r="L62" s="207">
        <f>Plan!BK20</f>
        <v>0</v>
      </c>
      <c r="M62" s="206">
        <f>Plan!BK21</f>
        <v>0</v>
      </c>
      <c r="N62" s="207">
        <f>Plan!BK22</f>
        <v>0</v>
      </c>
      <c r="O62" s="206">
        <f>Plan!BK23</f>
        <v>0</v>
      </c>
      <c r="P62" s="207">
        <f>Plan!BK24</f>
        <v>0</v>
      </c>
      <c r="Q62" s="206">
        <f>Plan!BK25</f>
        <v>0</v>
      </c>
      <c r="R62" s="207">
        <f>Plan!BK26</f>
        <v>0</v>
      </c>
      <c r="S62" s="206">
        <f>Plan!BK27</f>
        <v>0</v>
      </c>
      <c r="T62" s="207">
        <f>Plan!BK28</f>
        <v>0</v>
      </c>
      <c r="U62" s="206">
        <f>Plan!BK29</f>
        <v>0</v>
      </c>
      <c r="V62" s="207">
        <f>Plan!BK30</f>
        <v>0</v>
      </c>
      <c r="W62" s="206">
        <f>Plan!BK31</f>
        <v>0</v>
      </c>
      <c r="X62" s="207">
        <f>Plan!BK32</f>
        <v>0</v>
      </c>
      <c r="Y62" s="206">
        <f>Plan!BK33</f>
        <v>0</v>
      </c>
      <c r="Z62" s="207">
        <f>Plan!BK34</f>
        <v>0</v>
      </c>
      <c r="AA62" s="206">
        <f>Plan!BK35</f>
        <v>0</v>
      </c>
      <c r="AB62" s="207">
        <f>Plan!BK36</f>
        <v>0</v>
      </c>
      <c r="AC62" s="206">
        <f>Plan!BK37</f>
        <v>0</v>
      </c>
      <c r="AD62" s="207">
        <f>Plan!BK38</f>
        <v>0</v>
      </c>
      <c r="AE62" s="206">
        <f>Plan!BK39</f>
        <v>0</v>
      </c>
      <c r="AF62" s="207">
        <f>Plan!BK40</f>
        <v>0</v>
      </c>
      <c r="AG62" s="206">
        <f>Plan!BK41</f>
        <v>0</v>
      </c>
      <c r="AH62" s="207">
        <f>Plan!BK42</f>
        <v>0</v>
      </c>
      <c r="AI62" s="206">
        <f>Plan!BK43</f>
        <v>0</v>
      </c>
      <c r="AJ62" s="207">
        <f>Plan!BK44</f>
        <v>0</v>
      </c>
    </row>
    <row r="63" spans="1:36" ht="6" customHeight="1">
      <c r="A63"/>
      <c r="B63" s="98">
        <f>COUNTIF(Feiertage!$H$3:$H$200,F63)</f>
        <v>0</v>
      </c>
      <c r="C63" s="100">
        <f t="shared" si="0"/>
        <v>7</v>
      </c>
      <c r="D63" s="100">
        <f t="shared" si="1"/>
        <v>2</v>
      </c>
      <c r="E63" s="189"/>
      <c r="F63" s="188">
        <f t="shared" si="2"/>
        <v>42428</v>
      </c>
      <c r="G63" s="206">
        <f>Plan!BL15</f>
        <v>0</v>
      </c>
      <c r="H63" s="207">
        <f>Plan!BL16</f>
        <v>0</v>
      </c>
      <c r="I63" s="206">
        <f>Plan!BL17</f>
        <v>0</v>
      </c>
      <c r="J63" s="207">
        <f>Plan!BL18</f>
        <v>0</v>
      </c>
      <c r="K63" s="206">
        <f>Plan!BL19</f>
        <v>0</v>
      </c>
      <c r="L63" s="207">
        <f>Plan!BL20</f>
        <v>0</v>
      </c>
      <c r="M63" s="206">
        <f>Plan!BL21</f>
        <v>0</v>
      </c>
      <c r="N63" s="207">
        <f>Plan!BL22</f>
        <v>0</v>
      </c>
      <c r="O63" s="206">
        <f>Plan!BL23</f>
        <v>0</v>
      </c>
      <c r="P63" s="207">
        <f>Plan!BL24</f>
        <v>0</v>
      </c>
      <c r="Q63" s="206">
        <f>Plan!BL25</f>
        <v>0</v>
      </c>
      <c r="R63" s="207">
        <f>Plan!BL26</f>
        <v>0</v>
      </c>
      <c r="S63" s="206">
        <f>Plan!BL27</f>
        <v>0</v>
      </c>
      <c r="T63" s="207">
        <f>Plan!BL28</f>
        <v>0</v>
      </c>
      <c r="U63" s="206">
        <f>Plan!BL29</f>
        <v>0</v>
      </c>
      <c r="V63" s="207">
        <f>Plan!BL30</f>
        <v>0</v>
      </c>
      <c r="W63" s="206">
        <f>Plan!BL31</f>
        <v>0</v>
      </c>
      <c r="X63" s="207">
        <f>Plan!BL32</f>
        <v>0</v>
      </c>
      <c r="Y63" s="206">
        <f>Plan!BL33</f>
        <v>0</v>
      </c>
      <c r="Z63" s="207">
        <f>Plan!BL34</f>
        <v>0</v>
      </c>
      <c r="AA63" s="206">
        <f>Plan!BL35</f>
        <v>0</v>
      </c>
      <c r="AB63" s="207">
        <f>Plan!BL36</f>
        <v>0</v>
      </c>
      <c r="AC63" s="206">
        <f>Plan!BL37</f>
        <v>0</v>
      </c>
      <c r="AD63" s="207">
        <f>Plan!BL38</f>
        <v>0</v>
      </c>
      <c r="AE63" s="206">
        <f>Plan!BL39</f>
        <v>0</v>
      </c>
      <c r="AF63" s="207">
        <f>Plan!BL40</f>
        <v>0</v>
      </c>
      <c r="AG63" s="206">
        <f>Plan!BL41</f>
        <v>0</v>
      </c>
      <c r="AH63" s="207">
        <f>Plan!BL42</f>
        <v>0</v>
      </c>
      <c r="AI63" s="206">
        <f>Plan!BL43</f>
        <v>0</v>
      </c>
      <c r="AJ63" s="207">
        <f>Plan!BL44</f>
        <v>0</v>
      </c>
    </row>
    <row r="64" spans="1:36" ht="6" customHeight="1">
      <c r="A64"/>
      <c r="B64" s="98">
        <f>COUNTIF(Feiertage!$H$3:$H$200,F64)</f>
        <v>0</v>
      </c>
      <c r="C64" s="100">
        <f t="shared" si="0"/>
        <v>1</v>
      </c>
      <c r="D64" s="100">
        <f t="shared" si="1"/>
        <v>2</v>
      </c>
      <c r="E64" s="189"/>
      <c r="F64" s="188">
        <f t="shared" si="2"/>
        <v>42429</v>
      </c>
      <c r="G64" s="206">
        <f>Plan!BM15</f>
        <v>0</v>
      </c>
      <c r="H64" s="207">
        <f>Plan!BM16</f>
        <v>0</v>
      </c>
      <c r="I64" s="206">
        <f>Plan!BM17</f>
        <v>0</v>
      </c>
      <c r="J64" s="207">
        <f>Plan!BM18</f>
        <v>0</v>
      </c>
      <c r="K64" s="206">
        <f>Plan!BM19</f>
        <v>0</v>
      </c>
      <c r="L64" s="207">
        <f>Plan!BM20</f>
        <v>0</v>
      </c>
      <c r="M64" s="206">
        <f>Plan!BM21</f>
        <v>0</v>
      </c>
      <c r="N64" s="207">
        <f>Plan!BM22</f>
        <v>0</v>
      </c>
      <c r="O64" s="206">
        <f>Plan!BM23</f>
        <v>0</v>
      </c>
      <c r="P64" s="207">
        <f>Plan!BM24</f>
        <v>0</v>
      </c>
      <c r="Q64" s="206">
        <f>Plan!BM25</f>
        <v>0</v>
      </c>
      <c r="R64" s="207">
        <f>Plan!BM26</f>
        <v>0</v>
      </c>
      <c r="S64" s="206">
        <f>Plan!BM27</f>
        <v>0</v>
      </c>
      <c r="T64" s="207">
        <f>Plan!BM28</f>
        <v>0</v>
      </c>
      <c r="U64" s="206">
        <f>Plan!BM29</f>
        <v>0</v>
      </c>
      <c r="V64" s="207">
        <f>Plan!BM30</f>
        <v>0</v>
      </c>
      <c r="W64" s="206">
        <f>Plan!BM31</f>
        <v>0</v>
      </c>
      <c r="X64" s="207">
        <f>Plan!BM32</f>
        <v>0</v>
      </c>
      <c r="Y64" s="206">
        <f>Plan!BM33</f>
        <v>0</v>
      </c>
      <c r="Z64" s="207">
        <f>Plan!BM34</f>
        <v>0</v>
      </c>
      <c r="AA64" s="206">
        <f>Plan!BM35</f>
        <v>0</v>
      </c>
      <c r="AB64" s="207">
        <f>Plan!BM36</f>
        <v>0</v>
      </c>
      <c r="AC64" s="206">
        <f>Plan!BM37</f>
        <v>0</v>
      </c>
      <c r="AD64" s="207">
        <f>Plan!BM38</f>
        <v>0</v>
      </c>
      <c r="AE64" s="206">
        <f>Plan!BM39</f>
        <v>0</v>
      </c>
      <c r="AF64" s="207">
        <f>Plan!BM40</f>
        <v>0</v>
      </c>
      <c r="AG64" s="206">
        <f>Plan!BM41</f>
        <v>0</v>
      </c>
      <c r="AH64" s="207">
        <f>Plan!BM42</f>
        <v>0</v>
      </c>
      <c r="AI64" s="206">
        <f>Plan!BM43</f>
        <v>0</v>
      </c>
      <c r="AJ64" s="207">
        <f>Plan!BM44</f>
        <v>0</v>
      </c>
    </row>
    <row r="65" spans="1:36" ht="6" customHeight="1">
      <c r="A65"/>
      <c r="B65" s="98">
        <f>COUNTIF(Feiertage!$H$3:$H$200,F65)</f>
        <v>0</v>
      </c>
      <c r="C65" s="100">
        <f t="shared" si="0"/>
        <v>2</v>
      </c>
      <c r="D65" s="100">
        <f t="shared" si="1"/>
        <v>3</v>
      </c>
      <c r="E65" s="189"/>
      <c r="F65" s="188">
        <f t="shared" si="2"/>
        <v>42430</v>
      </c>
      <c r="G65" s="206">
        <f>Plan!BN15</f>
        <v>0</v>
      </c>
      <c r="H65" s="207">
        <f>Plan!BN16</f>
        <v>0</v>
      </c>
      <c r="I65" s="206">
        <f>Plan!BN17</f>
        <v>0</v>
      </c>
      <c r="J65" s="207">
        <f>Plan!BN18</f>
        <v>0</v>
      </c>
      <c r="K65" s="206">
        <f>Plan!BN19</f>
        <v>0</v>
      </c>
      <c r="L65" s="207">
        <f>Plan!BN20</f>
        <v>0</v>
      </c>
      <c r="M65" s="206">
        <f>Plan!BN21</f>
        <v>0</v>
      </c>
      <c r="N65" s="207">
        <f>Plan!BN22</f>
        <v>0</v>
      </c>
      <c r="O65" s="206">
        <f>Plan!BN23</f>
        <v>0</v>
      </c>
      <c r="P65" s="207">
        <f>Plan!BN24</f>
        <v>0</v>
      </c>
      <c r="Q65" s="206">
        <f>Plan!BN25</f>
        <v>0</v>
      </c>
      <c r="R65" s="207">
        <f>Plan!BN26</f>
        <v>0</v>
      </c>
      <c r="S65" s="206">
        <f>Plan!BN27</f>
        <v>0</v>
      </c>
      <c r="T65" s="207">
        <f>Plan!BN28</f>
        <v>0</v>
      </c>
      <c r="U65" s="206">
        <f>Plan!BN29</f>
        <v>0</v>
      </c>
      <c r="V65" s="207">
        <f>Plan!BN30</f>
        <v>0</v>
      </c>
      <c r="W65" s="206">
        <f>Plan!BN31</f>
        <v>0</v>
      </c>
      <c r="X65" s="207">
        <f>Plan!BN32</f>
        <v>0</v>
      </c>
      <c r="Y65" s="206">
        <f>Plan!BN33</f>
        <v>0</v>
      </c>
      <c r="Z65" s="207">
        <f>Plan!BN34</f>
        <v>0</v>
      </c>
      <c r="AA65" s="206">
        <f>Plan!BN35</f>
        <v>0</v>
      </c>
      <c r="AB65" s="207">
        <f>Plan!BN36</f>
        <v>0</v>
      </c>
      <c r="AC65" s="206">
        <f>Plan!BN37</f>
        <v>0</v>
      </c>
      <c r="AD65" s="207">
        <f>Plan!BN38</f>
        <v>0</v>
      </c>
      <c r="AE65" s="206">
        <f>Plan!BN39</f>
        <v>0</v>
      </c>
      <c r="AF65" s="207">
        <f>Plan!BN40</f>
        <v>0</v>
      </c>
      <c r="AG65" s="206">
        <f>Plan!BN41</f>
        <v>0</v>
      </c>
      <c r="AH65" s="207">
        <f>Plan!BN42</f>
        <v>0</v>
      </c>
      <c r="AI65" s="206">
        <f>Plan!BN43</f>
        <v>0</v>
      </c>
      <c r="AJ65" s="207">
        <f>Plan!BN44</f>
        <v>0</v>
      </c>
    </row>
    <row r="66" spans="1:36" ht="6" customHeight="1">
      <c r="A66"/>
      <c r="B66" s="98">
        <f>COUNTIF(Feiertage!$H$3:$H$200,F66)</f>
        <v>0</v>
      </c>
      <c r="C66" s="100">
        <f t="shared" si="0"/>
        <v>3</v>
      </c>
      <c r="D66" s="100">
        <f t="shared" si="1"/>
        <v>3</v>
      </c>
      <c r="E66" s="189"/>
      <c r="F66" s="188">
        <f t="shared" si="2"/>
        <v>42431</v>
      </c>
      <c r="G66" s="206">
        <f>Plan!BO15</f>
        <v>0</v>
      </c>
      <c r="H66" s="207">
        <f>Plan!BO16</f>
        <v>0</v>
      </c>
      <c r="I66" s="206">
        <f>Plan!BO17</f>
        <v>0</v>
      </c>
      <c r="J66" s="207">
        <f>Plan!BO18</f>
        <v>0</v>
      </c>
      <c r="K66" s="206">
        <f>Plan!BO19</f>
        <v>0</v>
      </c>
      <c r="L66" s="207">
        <f>Plan!BO20</f>
        <v>0</v>
      </c>
      <c r="M66" s="206">
        <f>Plan!BO21</f>
        <v>0</v>
      </c>
      <c r="N66" s="207">
        <f>Plan!BO22</f>
        <v>0</v>
      </c>
      <c r="O66" s="206">
        <f>Plan!BO23</f>
        <v>0</v>
      </c>
      <c r="P66" s="207">
        <f>Plan!BO24</f>
        <v>0</v>
      </c>
      <c r="Q66" s="206">
        <f>Plan!BO25</f>
        <v>0</v>
      </c>
      <c r="R66" s="207">
        <f>Plan!BO26</f>
        <v>0</v>
      </c>
      <c r="S66" s="206">
        <f>Plan!BO27</f>
        <v>0</v>
      </c>
      <c r="T66" s="207">
        <f>Plan!BO28</f>
        <v>0</v>
      </c>
      <c r="U66" s="206">
        <f>Plan!BO29</f>
        <v>0</v>
      </c>
      <c r="V66" s="207">
        <f>Plan!BO30</f>
        <v>0</v>
      </c>
      <c r="W66" s="206">
        <f>Plan!BO31</f>
        <v>0</v>
      </c>
      <c r="X66" s="207">
        <f>Plan!BO32</f>
        <v>0</v>
      </c>
      <c r="Y66" s="206">
        <f>Plan!BO33</f>
        <v>0</v>
      </c>
      <c r="Z66" s="207">
        <f>Plan!BO34</f>
        <v>0</v>
      </c>
      <c r="AA66" s="206">
        <f>Plan!BO35</f>
        <v>0</v>
      </c>
      <c r="AB66" s="207">
        <f>Plan!BO36</f>
        <v>0</v>
      </c>
      <c r="AC66" s="206">
        <f>Plan!BO37</f>
        <v>0</v>
      </c>
      <c r="AD66" s="207">
        <f>Plan!BO38</f>
        <v>0</v>
      </c>
      <c r="AE66" s="206">
        <f>Plan!BO39</f>
        <v>0</v>
      </c>
      <c r="AF66" s="207">
        <f>Plan!BO40</f>
        <v>0</v>
      </c>
      <c r="AG66" s="206">
        <f>Plan!BO41</f>
        <v>0</v>
      </c>
      <c r="AH66" s="207">
        <f>Plan!BO42</f>
        <v>0</v>
      </c>
      <c r="AI66" s="206">
        <f>Plan!BO43</f>
        <v>0</v>
      </c>
      <c r="AJ66" s="207">
        <f>Plan!BO44</f>
        <v>0</v>
      </c>
    </row>
    <row r="67" spans="1:36" ht="6" customHeight="1">
      <c r="A67"/>
      <c r="B67" s="98">
        <f>COUNTIF(Feiertage!$H$3:$H$200,F67)</f>
        <v>0</v>
      </c>
      <c r="C67" s="100">
        <f t="shared" si="0"/>
        <v>4</v>
      </c>
      <c r="D67" s="100">
        <f t="shared" si="1"/>
        <v>3</v>
      </c>
      <c r="E67" s="189"/>
      <c r="F67" s="188">
        <f t="shared" si="2"/>
        <v>42432</v>
      </c>
      <c r="G67" s="206">
        <f>Plan!BP15</f>
        <v>0</v>
      </c>
      <c r="H67" s="207">
        <f>Plan!BP16</f>
        <v>0</v>
      </c>
      <c r="I67" s="206">
        <f>Plan!BP17</f>
        <v>0</v>
      </c>
      <c r="J67" s="207">
        <f>Plan!BP18</f>
        <v>0</v>
      </c>
      <c r="K67" s="206">
        <f>Plan!BP19</f>
        <v>0</v>
      </c>
      <c r="L67" s="207">
        <f>Plan!BP20</f>
        <v>0</v>
      </c>
      <c r="M67" s="206">
        <f>Plan!BP21</f>
        <v>0</v>
      </c>
      <c r="N67" s="207">
        <f>Plan!BP22</f>
        <v>0</v>
      </c>
      <c r="O67" s="206">
        <f>Plan!BP23</f>
        <v>0</v>
      </c>
      <c r="P67" s="207">
        <f>Plan!BP24</f>
        <v>0</v>
      </c>
      <c r="Q67" s="206">
        <f>Plan!BP25</f>
        <v>0</v>
      </c>
      <c r="R67" s="207">
        <f>Plan!BP26</f>
        <v>0</v>
      </c>
      <c r="S67" s="206">
        <f>Plan!BP27</f>
        <v>0</v>
      </c>
      <c r="T67" s="207">
        <f>Plan!BP28</f>
        <v>0</v>
      </c>
      <c r="U67" s="206">
        <f>Plan!BP29</f>
        <v>0</v>
      </c>
      <c r="V67" s="207">
        <f>Plan!BP30</f>
        <v>0</v>
      </c>
      <c r="W67" s="206">
        <f>Plan!BP31</f>
        <v>0</v>
      </c>
      <c r="X67" s="207">
        <f>Plan!BP32</f>
        <v>0</v>
      </c>
      <c r="Y67" s="206">
        <f>Plan!BP33</f>
        <v>0</v>
      </c>
      <c r="Z67" s="207">
        <f>Plan!BP34</f>
        <v>0</v>
      </c>
      <c r="AA67" s="206">
        <f>Plan!BP35</f>
        <v>0</v>
      </c>
      <c r="AB67" s="207">
        <f>Plan!BP36</f>
        <v>0</v>
      </c>
      <c r="AC67" s="206">
        <f>Plan!BP37</f>
        <v>0</v>
      </c>
      <c r="AD67" s="207">
        <f>Plan!BP38</f>
        <v>0</v>
      </c>
      <c r="AE67" s="206">
        <f>Plan!BP39</f>
        <v>0</v>
      </c>
      <c r="AF67" s="207">
        <f>Plan!BP40</f>
        <v>0</v>
      </c>
      <c r="AG67" s="206">
        <f>Plan!BP41</f>
        <v>0</v>
      </c>
      <c r="AH67" s="207">
        <f>Plan!BP42</f>
        <v>0</v>
      </c>
      <c r="AI67" s="206">
        <f>Plan!BP43</f>
        <v>0</v>
      </c>
      <c r="AJ67" s="207">
        <f>Plan!BP44</f>
        <v>0</v>
      </c>
    </row>
    <row r="68" spans="1:36" ht="6" customHeight="1">
      <c r="A68"/>
      <c r="B68" s="98">
        <f>COUNTIF(Feiertage!$H$3:$H$200,F68)</f>
        <v>0</v>
      </c>
      <c r="C68" s="100">
        <f t="shared" si="0"/>
        <v>5</v>
      </c>
      <c r="D68" s="100">
        <f t="shared" si="1"/>
        <v>3</v>
      </c>
      <c r="E68" s="189"/>
      <c r="F68" s="188">
        <f t="shared" si="2"/>
        <v>42433</v>
      </c>
      <c r="G68" s="206">
        <f>Plan!BQ15</f>
        <v>0</v>
      </c>
      <c r="H68" s="207">
        <f>Plan!BQ16</f>
        <v>0</v>
      </c>
      <c r="I68" s="206">
        <f>Plan!BQ17</f>
        <v>0</v>
      </c>
      <c r="J68" s="207">
        <f>Plan!BQ18</f>
        <v>0</v>
      </c>
      <c r="K68" s="206">
        <f>Plan!BQ19</f>
        <v>0</v>
      </c>
      <c r="L68" s="207">
        <f>Plan!BQ20</f>
        <v>0</v>
      </c>
      <c r="M68" s="206">
        <f>Plan!BQ21</f>
        <v>0</v>
      </c>
      <c r="N68" s="207">
        <f>Plan!BQ22</f>
        <v>0</v>
      </c>
      <c r="O68" s="206">
        <f>Plan!BQ23</f>
        <v>0</v>
      </c>
      <c r="P68" s="207">
        <f>Plan!BQ24</f>
        <v>0</v>
      </c>
      <c r="Q68" s="206">
        <f>Plan!BQ25</f>
        <v>0</v>
      </c>
      <c r="R68" s="207">
        <f>Plan!BQ26</f>
        <v>0</v>
      </c>
      <c r="S68" s="206">
        <f>Plan!BQ27</f>
        <v>0</v>
      </c>
      <c r="T68" s="207">
        <f>Plan!BQ28</f>
        <v>0</v>
      </c>
      <c r="U68" s="206">
        <f>Plan!BQ29</f>
        <v>0</v>
      </c>
      <c r="V68" s="207">
        <f>Plan!BQ30</f>
        <v>0</v>
      </c>
      <c r="W68" s="206">
        <f>Plan!BQ31</f>
        <v>0</v>
      </c>
      <c r="X68" s="207">
        <f>Plan!BQ32</f>
        <v>0</v>
      </c>
      <c r="Y68" s="206">
        <f>Plan!BQ33</f>
        <v>0</v>
      </c>
      <c r="Z68" s="207">
        <f>Plan!BQ34</f>
        <v>0</v>
      </c>
      <c r="AA68" s="206">
        <f>Plan!BQ35</f>
        <v>0</v>
      </c>
      <c r="AB68" s="207">
        <f>Plan!BQ36</f>
        <v>0</v>
      </c>
      <c r="AC68" s="206">
        <f>Plan!BQ37</f>
        <v>0</v>
      </c>
      <c r="AD68" s="207">
        <f>Plan!BQ38</f>
        <v>0</v>
      </c>
      <c r="AE68" s="206">
        <f>Plan!BQ39</f>
        <v>0</v>
      </c>
      <c r="AF68" s="207">
        <f>Plan!BQ40</f>
        <v>0</v>
      </c>
      <c r="AG68" s="206">
        <f>Plan!BQ41</f>
        <v>0</v>
      </c>
      <c r="AH68" s="207">
        <f>Plan!BQ42</f>
        <v>0</v>
      </c>
      <c r="AI68" s="206">
        <f>Plan!BQ43</f>
        <v>0</v>
      </c>
      <c r="AJ68" s="207">
        <f>Plan!BQ44</f>
        <v>0</v>
      </c>
    </row>
    <row r="69" spans="1:36" ht="6" customHeight="1">
      <c r="A69"/>
      <c r="B69" s="98">
        <f>COUNTIF(Feiertage!$H$3:$H$200,F69)</f>
        <v>0</v>
      </c>
      <c r="C69" s="100">
        <f t="shared" si="0"/>
        <v>6</v>
      </c>
      <c r="D69" s="100">
        <f t="shared" si="1"/>
        <v>3</v>
      </c>
      <c r="E69" s="189"/>
      <c r="F69" s="188">
        <f t="shared" si="2"/>
        <v>42434</v>
      </c>
      <c r="G69" s="206">
        <f>Plan!BR15</f>
        <v>0</v>
      </c>
      <c r="H69" s="207">
        <f>Plan!BR16</f>
        <v>0</v>
      </c>
      <c r="I69" s="206">
        <f>Plan!BR17</f>
        <v>0</v>
      </c>
      <c r="J69" s="207">
        <f>Plan!BR18</f>
        <v>0</v>
      </c>
      <c r="K69" s="206">
        <f>Plan!BR19</f>
        <v>0</v>
      </c>
      <c r="L69" s="207">
        <f>Plan!BR20</f>
        <v>0</v>
      </c>
      <c r="M69" s="206">
        <f>Plan!BR21</f>
        <v>0</v>
      </c>
      <c r="N69" s="207">
        <f>Plan!BR22</f>
        <v>0</v>
      </c>
      <c r="O69" s="206">
        <f>Plan!BR23</f>
        <v>0</v>
      </c>
      <c r="P69" s="207">
        <f>Plan!BR24</f>
        <v>0</v>
      </c>
      <c r="Q69" s="206">
        <f>Plan!BR25</f>
        <v>0</v>
      </c>
      <c r="R69" s="207">
        <f>Plan!BR26</f>
        <v>0</v>
      </c>
      <c r="S69" s="206">
        <f>Plan!BR27</f>
        <v>0</v>
      </c>
      <c r="T69" s="207">
        <f>Plan!BR28</f>
        <v>0</v>
      </c>
      <c r="U69" s="206">
        <f>Plan!BR29</f>
        <v>0</v>
      </c>
      <c r="V69" s="207">
        <f>Plan!BR30</f>
        <v>0</v>
      </c>
      <c r="W69" s="206">
        <f>Plan!BR31</f>
        <v>0</v>
      </c>
      <c r="X69" s="207">
        <f>Plan!BR32</f>
        <v>0</v>
      </c>
      <c r="Y69" s="206">
        <f>Plan!BR33</f>
        <v>0</v>
      </c>
      <c r="Z69" s="207">
        <f>Plan!BR34</f>
        <v>0</v>
      </c>
      <c r="AA69" s="206">
        <f>Plan!BR35</f>
        <v>0</v>
      </c>
      <c r="AB69" s="207">
        <f>Plan!BR36</f>
        <v>0</v>
      </c>
      <c r="AC69" s="206">
        <f>Plan!BR37</f>
        <v>0</v>
      </c>
      <c r="AD69" s="207">
        <f>Plan!BR38</f>
        <v>0</v>
      </c>
      <c r="AE69" s="206">
        <f>Plan!BR39</f>
        <v>0</v>
      </c>
      <c r="AF69" s="207">
        <f>Plan!BR40</f>
        <v>0</v>
      </c>
      <c r="AG69" s="206">
        <f>Plan!BR41</f>
        <v>0</v>
      </c>
      <c r="AH69" s="207">
        <f>Plan!BR42</f>
        <v>0</v>
      </c>
      <c r="AI69" s="206">
        <f>Plan!BR43</f>
        <v>0</v>
      </c>
      <c r="AJ69" s="207">
        <f>Plan!BR44</f>
        <v>0</v>
      </c>
    </row>
    <row r="70" spans="1:36" ht="6" customHeight="1">
      <c r="A70"/>
      <c r="B70" s="98">
        <f>COUNTIF(Feiertage!$H$3:$H$200,F70)</f>
        <v>0</v>
      </c>
      <c r="C70" s="100">
        <f aca="true" t="shared" si="3" ref="C70:C133">IF(F70="","",WEEKDAY(F70,2))</f>
        <v>7</v>
      </c>
      <c r="D70" s="100">
        <f aca="true" t="shared" si="4" ref="D70:D133">IF(F70="","",MONTH(F70))</f>
        <v>3</v>
      </c>
      <c r="E70" s="189"/>
      <c r="F70" s="188">
        <f t="shared" si="2"/>
        <v>42435</v>
      </c>
      <c r="G70" s="206">
        <f>Plan!BS15</f>
        <v>0</v>
      </c>
      <c r="H70" s="207">
        <f>Plan!BS16</f>
        <v>0</v>
      </c>
      <c r="I70" s="206">
        <f>Plan!BS17</f>
        <v>0</v>
      </c>
      <c r="J70" s="207">
        <f>Plan!BS18</f>
        <v>0</v>
      </c>
      <c r="K70" s="206">
        <f>Plan!BS19</f>
        <v>0</v>
      </c>
      <c r="L70" s="207">
        <f>Plan!BS20</f>
        <v>0</v>
      </c>
      <c r="M70" s="206">
        <f>Plan!BS21</f>
        <v>0</v>
      </c>
      <c r="N70" s="207">
        <f>Plan!BS22</f>
        <v>0</v>
      </c>
      <c r="O70" s="206">
        <f>Plan!BS23</f>
        <v>0</v>
      </c>
      <c r="P70" s="207">
        <f>Plan!BS24</f>
        <v>0</v>
      </c>
      <c r="Q70" s="206">
        <f>Plan!BS25</f>
        <v>0</v>
      </c>
      <c r="R70" s="207">
        <f>Plan!BS26</f>
        <v>0</v>
      </c>
      <c r="S70" s="206">
        <f>Plan!BS27</f>
        <v>0</v>
      </c>
      <c r="T70" s="207">
        <f>Plan!BS28</f>
        <v>0</v>
      </c>
      <c r="U70" s="206">
        <f>Plan!BS29</f>
        <v>0</v>
      </c>
      <c r="V70" s="207">
        <f>Plan!BS30</f>
        <v>0</v>
      </c>
      <c r="W70" s="206">
        <f>Plan!BS31</f>
        <v>0</v>
      </c>
      <c r="X70" s="207">
        <f>Plan!BS32</f>
        <v>0</v>
      </c>
      <c r="Y70" s="206">
        <f>Plan!BS33</f>
        <v>0</v>
      </c>
      <c r="Z70" s="207">
        <f>Plan!BS34</f>
        <v>0</v>
      </c>
      <c r="AA70" s="206">
        <f>Plan!BS35</f>
        <v>0</v>
      </c>
      <c r="AB70" s="207">
        <f>Plan!BS36</f>
        <v>0</v>
      </c>
      <c r="AC70" s="206">
        <f>Plan!BS37</f>
        <v>0</v>
      </c>
      <c r="AD70" s="207">
        <f>Plan!BS38</f>
        <v>0</v>
      </c>
      <c r="AE70" s="206">
        <f>Plan!BS39</f>
        <v>0</v>
      </c>
      <c r="AF70" s="207">
        <f>Plan!BS40</f>
        <v>0</v>
      </c>
      <c r="AG70" s="206">
        <f>Plan!BS41</f>
        <v>0</v>
      </c>
      <c r="AH70" s="207">
        <f>Plan!BS42</f>
        <v>0</v>
      </c>
      <c r="AI70" s="206">
        <f>Plan!BS43</f>
        <v>0</v>
      </c>
      <c r="AJ70" s="207">
        <f>Plan!BS44</f>
        <v>0</v>
      </c>
    </row>
    <row r="71" spans="1:36" ht="6" customHeight="1">
      <c r="A71"/>
      <c r="B71" s="98">
        <f>COUNTIF(Feiertage!$H$3:$H$200,F71)</f>
        <v>0</v>
      </c>
      <c r="C71" s="100">
        <f t="shared" si="3"/>
        <v>1</v>
      </c>
      <c r="D71" s="100">
        <f t="shared" si="4"/>
        <v>3</v>
      </c>
      <c r="E71" s="189"/>
      <c r="F71" s="188">
        <f aca="true" t="shared" si="5" ref="F71:F134">F70+1</f>
        <v>42436</v>
      </c>
      <c r="G71" s="206">
        <f>Plan!BT15</f>
        <v>0</v>
      </c>
      <c r="H71" s="207">
        <f>Plan!BT16</f>
        <v>0</v>
      </c>
      <c r="I71" s="206">
        <f>Plan!BT17</f>
        <v>0</v>
      </c>
      <c r="J71" s="207">
        <f>Plan!BT18</f>
        <v>0</v>
      </c>
      <c r="K71" s="206">
        <f>Plan!BT19</f>
        <v>0</v>
      </c>
      <c r="L71" s="207">
        <f>Plan!BT20</f>
        <v>0</v>
      </c>
      <c r="M71" s="206">
        <f>Plan!BT21</f>
        <v>0</v>
      </c>
      <c r="N71" s="207">
        <f>Plan!BT22</f>
        <v>0</v>
      </c>
      <c r="O71" s="206">
        <f>Plan!BT23</f>
        <v>0</v>
      </c>
      <c r="P71" s="207">
        <f>Plan!BT24</f>
        <v>0</v>
      </c>
      <c r="Q71" s="206">
        <f>Plan!BT25</f>
        <v>0</v>
      </c>
      <c r="R71" s="207">
        <f>Plan!BT26</f>
        <v>0</v>
      </c>
      <c r="S71" s="206">
        <f>Plan!BT27</f>
        <v>0</v>
      </c>
      <c r="T71" s="207">
        <f>Plan!BT28</f>
        <v>0</v>
      </c>
      <c r="U71" s="206">
        <f>Plan!BT29</f>
        <v>0</v>
      </c>
      <c r="V71" s="207">
        <f>Plan!BT30</f>
        <v>0</v>
      </c>
      <c r="W71" s="206">
        <f>Plan!BT31</f>
        <v>0</v>
      </c>
      <c r="X71" s="207">
        <f>Plan!BT32</f>
        <v>0</v>
      </c>
      <c r="Y71" s="206">
        <f>Plan!BT33</f>
        <v>0</v>
      </c>
      <c r="Z71" s="207">
        <f>Plan!BT34</f>
        <v>0</v>
      </c>
      <c r="AA71" s="206">
        <f>Plan!BT35</f>
        <v>0</v>
      </c>
      <c r="AB71" s="207">
        <f>Plan!BT36</f>
        <v>0</v>
      </c>
      <c r="AC71" s="206">
        <f>Plan!BT37</f>
        <v>0</v>
      </c>
      <c r="AD71" s="207">
        <f>Plan!BT38</f>
        <v>0</v>
      </c>
      <c r="AE71" s="206">
        <f>Plan!BT39</f>
        <v>0</v>
      </c>
      <c r="AF71" s="207">
        <f>Plan!BT40</f>
        <v>0</v>
      </c>
      <c r="AG71" s="206">
        <f>Plan!BT41</f>
        <v>0</v>
      </c>
      <c r="AH71" s="207">
        <f>Plan!BT42</f>
        <v>0</v>
      </c>
      <c r="AI71" s="206">
        <f>Plan!BT43</f>
        <v>0</v>
      </c>
      <c r="AJ71" s="207">
        <f>Plan!BT44</f>
        <v>0</v>
      </c>
    </row>
    <row r="72" spans="1:36" ht="6" customHeight="1">
      <c r="A72"/>
      <c r="B72" s="98">
        <f>COUNTIF(Feiertage!$H$3:$H$200,F72)</f>
        <v>0</v>
      </c>
      <c r="C72" s="100">
        <f t="shared" si="3"/>
        <v>2</v>
      </c>
      <c r="D72" s="100">
        <f t="shared" si="4"/>
        <v>3</v>
      </c>
      <c r="E72" s="189"/>
      <c r="F72" s="188">
        <f t="shared" si="5"/>
        <v>42437</v>
      </c>
      <c r="G72" s="206">
        <f>Plan!BU15</f>
        <v>0</v>
      </c>
      <c r="H72" s="207">
        <f>Plan!BU16</f>
        <v>0</v>
      </c>
      <c r="I72" s="206">
        <f>Plan!BU17</f>
        <v>0</v>
      </c>
      <c r="J72" s="207">
        <f>Plan!BU18</f>
        <v>0</v>
      </c>
      <c r="K72" s="206">
        <f>Plan!BU19</f>
        <v>0</v>
      </c>
      <c r="L72" s="207">
        <f>Plan!BU20</f>
        <v>0</v>
      </c>
      <c r="M72" s="206">
        <f>Plan!BU21</f>
        <v>0</v>
      </c>
      <c r="N72" s="207">
        <f>Plan!BU22</f>
        <v>0</v>
      </c>
      <c r="O72" s="206">
        <f>Plan!BU23</f>
        <v>0</v>
      </c>
      <c r="P72" s="207">
        <f>Plan!BU24</f>
        <v>0</v>
      </c>
      <c r="Q72" s="206">
        <f>Plan!BU25</f>
        <v>0</v>
      </c>
      <c r="R72" s="207">
        <f>Plan!BU26</f>
        <v>0</v>
      </c>
      <c r="S72" s="206">
        <f>Plan!BU27</f>
        <v>0</v>
      </c>
      <c r="T72" s="207">
        <f>Plan!BU28</f>
        <v>0</v>
      </c>
      <c r="U72" s="206">
        <f>Plan!BU29</f>
        <v>0</v>
      </c>
      <c r="V72" s="207">
        <f>Plan!BU30</f>
        <v>0</v>
      </c>
      <c r="W72" s="206">
        <f>Plan!BU31</f>
        <v>0</v>
      </c>
      <c r="X72" s="207">
        <f>Plan!BU32</f>
        <v>0</v>
      </c>
      <c r="Y72" s="206">
        <f>Plan!BU33</f>
        <v>0</v>
      </c>
      <c r="Z72" s="207">
        <f>Plan!BU34</f>
        <v>0</v>
      </c>
      <c r="AA72" s="206">
        <f>Plan!BU35</f>
        <v>0</v>
      </c>
      <c r="AB72" s="207">
        <f>Plan!BU36</f>
        <v>0</v>
      </c>
      <c r="AC72" s="206">
        <f>Plan!BU37</f>
        <v>0</v>
      </c>
      <c r="AD72" s="207">
        <f>Plan!BU38</f>
        <v>0</v>
      </c>
      <c r="AE72" s="206">
        <f>Plan!BU39</f>
        <v>0</v>
      </c>
      <c r="AF72" s="207">
        <f>Plan!BU40</f>
        <v>0</v>
      </c>
      <c r="AG72" s="206">
        <f>Plan!BU41</f>
        <v>0</v>
      </c>
      <c r="AH72" s="207">
        <f>Plan!BU42</f>
        <v>0</v>
      </c>
      <c r="AI72" s="206">
        <f>Plan!BU43</f>
        <v>0</v>
      </c>
      <c r="AJ72" s="207">
        <f>Plan!BU44</f>
        <v>0</v>
      </c>
    </row>
    <row r="73" spans="1:36" ht="6" customHeight="1">
      <c r="A73"/>
      <c r="B73" s="98">
        <f>COUNTIF(Feiertage!$H$3:$H$200,F73)</f>
        <v>0</v>
      </c>
      <c r="C73" s="100">
        <f t="shared" si="3"/>
        <v>3</v>
      </c>
      <c r="D73" s="100">
        <f t="shared" si="4"/>
        <v>3</v>
      </c>
      <c r="E73" s="189"/>
      <c r="F73" s="188">
        <f t="shared" si="5"/>
        <v>42438</v>
      </c>
      <c r="G73" s="206">
        <f>Plan!BV15</f>
        <v>0</v>
      </c>
      <c r="H73" s="207">
        <f>Plan!BV16</f>
        <v>0</v>
      </c>
      <c r="I73" s="206">
        <f>Plan!BV17</f>
        <v>0</v>
      </c>
      <c r="J73" s="207">
        <f>Plan!BV18</f>
        <v>0</v>
      </c>
      <c r="K73" s="206">
        <f>Plan!BV19</f>
        <v>0</v>
      </c>
      <c r="L73" s="207">
        <f>Plan!BV20</f>
        <v>0</v>
      </c>
      <c r="M73" s="206">
        <f>Plan!BV21</f>
        <v>0</v>
      </c>
      <c r="N73" s="207">
        <f>Plan!BV22</f>
        <v>0</v>
      </c>
      <c r="O73" s="206">
        <f>Plan!BV23</f>
        <v>0</v>
      </c>
      <c r="P73" s="207">
        <f>Plan!BV24</f>
        <v>0</v>
      </c>
      <c r="Q73" s="206">
        <f>Plan!BV25</f>
        <v>0</v>
      </c>
      <c r="R73" s="207">
        <f>Plan!BV26</f>
        <v>0</v>
      </c>
      <c r="S73" s="206">
        <f>Plan!BV27</f>
        <v>0</v>
      </c>
      <c r="T73" s="207">
        <f>Plan!BV28</f>
        <v>0</v>
      </c>
      <c r="U73" s="206">
        <f>Plan!BV29</f>
        <v>0</v>
      </c>
      <c r="V73" s="207">
        <f>Plan!BV30</f>
        <v>0</v>
      </c>
      <c r="W73" s="206">
        <f>Plan!BV31</f>
        <v>0</v>
      </c>
      <c r="X73" s="207">
        <f>Plan!BV32</f>
        <v>0</v>
      </c>
      <c r="Y73" s="206">
        <f>Plan!BV33</f>
        <v>0</v>
      </c>
      <c r="Z73" s="207">
        <f>Plan!BV34</f>
        <v>0</v>
      </c>
      <c r="AA73" s="206">
        <f>Plan!BV35</f>
        <v>0</v>
      </c>
      <c r="AB73" s="207">
        <f>Plan!BV36</f>
        <v>0</v>
      </c>
      <c r="AC73" s="206">
        <f>Plan!BV37</f>
        <v>0</v>
      </c>
      <c r="AD73" s="207">
        <f>Plan!BV38</f>
        <v>0</v>
      </c>
      <c r="AE73" s="206">
        <f>Plan!BV39</f>
        <v>0</v>
      </c>
      <c r="AF73" s="207">
        <f>Plan!BV40</f>
        <v>0</v>
      </c>
      <c r="AG73" s="206">
        <f>Plan!BV41</f>
        <v>0</v>
      </c>
      <c r="AH73" s="207">
        <f>Plan!BV42</f>
        <v>0</v>
      </c>
      <c r="AI73" s="206">
        <f>Plan!BV43</f>
        <v>0</v>
      </c>
      <c r="AJ73" s="207">
        <f>Plan!BV44</f>
        <v>0</v>
      </c>
    </row>
    <row r="74" spans="1:36" ht="6" customHeight="1">
      <c r="A74"/>
      <c r="B74" s="98">
        <f>COUNTIF(Feiertage!$H$3:$H$200,F74)</f>
        <v>0</v>
      </c>
      <c r="C74" s="100">
        <f t="shared" si="3"/>
        <v>4</v>
      </c>
      <c r="D74" s="100">
        <f t="shared" si="4"/>
        <v>3</v>
      </c>
      <c r="E74" s="189"/>
      <c r="F74" s="188">
        <f t="shared" si="5"/>
        <v>42439</v>
      </c>
      <c r="G74" s="206">
        <f>Plan!BW15</f>
        <v>0</v>
      </c>
      <c r="H74" s="207">
        <f>Plan!BW16</f>
        <v>0</v>
      </c>
      <c r="I74" s="206">
        <f>Plan!BW17</f>
        <v>0</v>
      </c>
      <c r="J74" s="207">
        <f>Plan!BW18</f>
        <v>0</v>
      </c>
      <c r="K74" s="206">
        <f>Plan!BW19</f>
        <v>0</v>
      </c>
      <c r="L74" s="207">
        <f>Plan!BW20</f>
        <v>0</v>
      </c>
      <c r="M74" s="206">
        <f>Plan!BW21</f>
        <v>0</v>
      </c>
      <c r="N74" s="207">
        <f>Plan!BW22</f>
        <v>0</v>
      </c>
      <c r="O74" s="206">
        <f>Plan!BW23</f>
        <v>0</v>
      </c>
      <c r="P74" s="207">
        <f>Plan!BW24</f>
        <v>0</v>
      </c>
      <c r="Q74" s="206">
        <f>Plan!BW25</f>
        <v>0</v>
      </c>
      <c r="R74" s="207">
        <f>Plan!BW26</f>
        <v>0</v>
      </c>
      <c r="S74" s="206">
        <f>Plan!BW27</f>
        <v>0</v>
      </c>
      <c r="T74" s="207">
        <f>Plan!BW28</f>
        <v>0</v>
      </c>
      <c r="U74" s="206">
        <f>Plan!BW29</f>
        <v>0</v>
      </c>
      <c r="V74" s="207">
        <f>Plan!BW30</f>
        <v>0</v>
      </c>
      <c r="W74" s="206">
        <f>Plan!BW31</f>
        <v>0</v>
      </c>
      <c r="X74" s="207">
        <f>Plan!BW32</f>
        <v>0</v>
      </c>
      <c r="Y74" s="206">
        <f>Plan!BW33</f>
        <v>0</v>
      </c>
      <c r="Z74" s="207">
        <f>Plan!BW34</f>
        <v>0</v>
      </c>
      <c r="AA74" s="206">
        <f>Plan!BW35</f>
        <v>0</v>
      </c>
      <c r="AB74" s="207">
        <f>Plan!BW36</f>
        <v>0</v>
      </c>
      <c r="AC74" s="206">
        <f>Plan!BW37</f>
        <v>0</v>
      </c>
      <c r="AD74" s="207">
        <f>Plan!BW38</f>
        <v>0</v>
      </c>
      <c r="AE74" s="206">
        <f>Plan!BW39</f>
        <v>0</v>
      </c>
      <c r="AF74" s="207">
        <f>Plan!BW40</f>
        <v>0</v>
      </c>
      <c r="AG74" s="206">
        <f>Plan!BW41</f>
        <v>0</v>
      </c>
      <c r="AH74" s="207">
        <f>Plan!BW42</f>
        <v>0</v>
      </c>
      <c r="AI74" s="206">
        <f>Plan!BW43</f>
        <v>0</v>
      </c>
      <c r="AJ74" s="207">
        <f>Plan!BW44</f>
        <v>0</v>
      </c>
    </row>
    <row r="75" spans="1:36" ht="6" customHeight="1">
      <c r="A75"/>
      <c r="B75" s="98">
        <f>COUNTIF(Feiertage!$H$3:$H$200,F75)</f>
        <v>0</v>
      </c>
      <c r="C75" s="100">
        <f t="shared" si="3"/>
        <v>5</v>
      </c>
      <c r="D75" s="100">
        <f t="shared" si="4"/>
        <v>3</v>
      </c>
      <c r="E75" s="189"/>
      <c r="F75" s="188">
        <f t="shared" si="5"/>
        <v>42440</v>
      </c>
      <c r="G75" s="206">
        <f>Plan!BX15</f>
        <v>0</v>
      </c>
      <c r="H75" s="207">
        <f>Plan!BX16</f>
        <v>0</v>
      </c>
      <c r="I75" s="206">
        <f>Plan!BX17</f>
        <v>0</v>
      </c>
      <c r="J75" s="207">
        <f>Plan!BX18</f>
        <v>0</v>
      </c>
      <c r="K75" s="206">
        <f>Plan!BX19</f>
        <v>0</v>
      </c>
      <c r="L75" s="207">
        <f>Plan!BX20</f>
        <v>0</v>
      </c>
      <c r="M75" s="206">
        <f>Plan!BX21</f>
        <v>0</v>
      </c>
      <c r="N75" s="207">
        <f>Plan!BX22</f>
        <v>0</v>
      </c>
      <c r="O75" s="206">
        <f>Plan!BX23</f>
        <v>0</v>
      </c>
      <c r="P75" s="207">
        <f>Plan!BX24</f>
        <v>0</v>
      </c>
      <c r="Q75" s="206">
        <f>Plan!BX25</f>
        <v>0</v>
      </c>
      <c r="R75" s="207">
        <f>Plan!BX26</f>
        <v>0</v>
      </c>
      <c r="S75" s="206">
        <f>Plan!BX27</f>
        <v>0</v>
      </c>
      <c r="T75" s="207">
        <f>Plan!BX28</f>
        <v>0</v>
      </c>
      <c r="U75" s="206">
        <f>Plan!BX29</f>
        <v>0</v>
      </c>
      <c r="V75" s="207">
        <f>Plan!BX30</f>
        <v>0</v>
      </c>
      <c r="W75" s="206">
        <f>Plan!BX31</f>
        <v>0</v>
      </c>
      <c r="X75" s="207">
        <f>Plan!BX32</f>
        <v>0</v>
      </c>
      <c r="Y75" s="206">
        <f>Plan!BX33</f>
        <v>0</v>
      </c>
      <c r="Z75" s="207">
        <f>Plan!BX34</f>
        <v>0</v>
      </c>
      <c r="AA75" s="206">
        <f>Plan!BX35</f>
        <v>0</v>
      </c>
      <c r="AB75" s="207">
        <f>Plan!BX36</f>
        <v>0</v>
      </c>
      <c r="AC75" s="206">
        <f>Plan!BX37</f>
        <v>0</v>
      </c>
      <c r="AD75" s="207">
        <f>Plan!BX38</f>
        <v>0</v>
      </c>
      <c r="AE75" s="206">
        <f>Plan!BX39</f>
        <v>0</v>
      </c>
      <c r="AF75" s="207">
        <f>Plan!BX40</f>
        <v>0</v>
      </c>
      <c r="AG75" s="206">
        <f>Plan!BX41</f>
        <v>0</v>
      </c>
      <c r="AH75" s="207">
        <f>Plan!BX42</f>
        <v>0</v>
      </c>
      <c r="AI75" s="206">
        <f>Plan!BX43</f>
        <v>0</v>
      </c>
      <c r="AJ75" s="207">
        <f>Plan!BX44</f>
        <v>0</v>
      </c>
    </row>
    <row r="76" spans="1:36" ht="6" customHeight="1">
      <c r="A76"/>
      <c r="B76" s="98">
        <f>COUNTIF(Feiertage!$H$3:$H$200,F76)</f>
        <v>0</v>
      </c>
      <c r="C76" s="100">
        <f t="shared" si="3"/>
        <v>6</v>
      </c>
      <c r="D76" s="100">
        <f t="shared" si="4"/>
        <v>3</v>
      </c>
      <c r="E76" s="189" t="s">
        <v>8</v>
      </c>
      <c r="F76" s="188">
        <f t="shared" si="5"/>
        <v>42441</v>
      </c>
      <c r="G76" s="206">
        <f>Plan!BY15</f>
        <v>0</v>
      </c>
      <c r="H76" s="207">
        <f>Plan!BY16</f>
        <v>0</v>
      </c>
      <c r="I76" s="206">
        <f>Plan!BY17</f>
        <v>0</v>
      </c>
      <c r="J76" s="207">
        <f>Plan!BY18</f>
        <v>0</v>
      </c>
      <c r="K76" s="206">
        <f>Plan!BY19</f>
        <v>0</v>
      </c>
      <c r="L76" s="207">
        <f>Plan!BY20</f>
        <v>0</v>
      </c>
      <c r="M76" s="206">
        <f>Plan!BY21</f>
        <v>0</v>
      </c>
      <c r="N76" s="207">
        <f>Plan!BY22</f>
        <v>0</v>
      </c>
      <c r="O76" s="206">
        <f>Plan!BY23</f>
        <v>0</v>
      </c>
      <c r="P76" s="207">
        <f>Plan!BY24</f>
        <v>0</v>
      </c>
      <c r="Q76" s="206">
        <f>Plan!BY25</f>
        <v>0</v>
      </c>
      <c r="R76" s="207">
        <f>Plan!BY26</f>
        <v>0</v>
      </c>
      <c r="S76" s="206">
        <f>Plan!BY27</f>
        <v>0</v>
      </c>
      <c r="T76" s="207">
        <f>Plan!BY28</f>
        <v>0</v>
      </c>
      <c r="U76" s="206">
        <f>Plan!BY29</f>
        <v>0</v>
      </c>
      <c r="V76" s="207">
        <f>Plan!BY30</f>
        <v>0</v>
      </c>
      <c r="W76" s="206">
        <f>Plan!BY31</f>
        <v>0</v>
      </c>
      <c r="X76" s="207">
        <f>Plan!BY32</f>
        <v>0</v>
      </c>
      <c r="Y76" s="206">
        <f>Plan!BY33</f>
        <v>0</v>
      </c>
      <c r="Z76" s="207">
        <f>Plan!BY34</f>
        <v>0</v>
      </c>
      <c r="AA76" s="206">
        <f>Plan!BY35</f>
        <v>0</v>
      </c>
      <c r="AB76" s="207">
        <f>Plan!BY36</f>
        <v>0</v>
      </c>
      <c r="AC76" s="206">
        <f>Plan!BY37</f>
        <v>0</v>
      </c>
      <c r="AD76" s="207">
        <f>Plan!BY38</f>
        <v>0</v>
      </c>
      <c r="AE76" s="206">
        <f>Plan!BY39</f>
        <v>0</v>
      </c>
      <c r="AF76" s="207">
        <f>Plan!BY40</f>
        <v>0</v>
      </c>
      <c r="AG76" s="206">
        <f>Plan!BY41</f>
        <v>0</v>
      </c>
      <c r="AH76" s="207">
        <f>Plan!BY42</f>
        <v>0</v>
      </c>
      <c r="AI76" s="206">
        <f>Plan!BY43</f>
        <v>0</v>
      </c>
      <c r="AJ76" s="207">
        <f>Plan!BY44</f>
        <v>0</v>
      </c>
    </row>
    <row r="77" spans="1:36" ht="6" customHeight="1">
      <c r="A77"/>
      <c r="B77" s="98">
        <f>COUNTIF(Feiertage!$H$3:$H$200,F77)</f>
        <v>0</v>
      </c>
      <c r="C77" s="100">
        <f t="shared" si="3"/>
        <v>7</v>
      </c>
      <c r="D77" s="100">
        <f t="shared" si="4"/>
        <v>3</v>
      </c>
      <c r="E77" s="189" t="s">
        <v>9</v>
      </c>
      <c r="F77" s="188">
        <f t="shared" si="5"/>
        <v>42442</v>
      </c>
      <c r="G77" s="206">
        <f>Plan!BZ15</f>
        <v>0</v>
      </c>
      <c r="H77" s="207">
        <f>Plan!BZ16</f>
        <v>0</v>
      </c>
      <c r="I77" s="206">
        <f>Plan!BZ17</f>
        <v>0</v>
      </c>
      <c r="J77" s="207">
        <f>Plan!BZ18</f>
        <v>0</v>
      </c>
      <c r="K77" s="206">
        <f>Plan!BZ19</f>
        <v>0</v>
      </c>
      <c r="L77" s="207">
        <f>Plan!BZ20</f>
        <v>0</v>
      </c>
      <c r="M77" s="206">
        <f>Plan!BZ21</f>
        <v>0</v>
      </c>
      <c r="N77" s="207">
        <f>Plan!BZ22</f>
        <v>0</v>
      </c>
      <c r="O77" s="206">
        <f>Plan!BZ23</f>
        <v>0</v>
      </c>
      <c r="P77" s="207">
        <f>Plan!BZ24</f>
        <v>0</v>
      </c>
      <c r="Q77" s="206">
        <f>Plan!BZ25</f>
        <v>0</v>
      </c>
      <c r="R77" s="207">
        <f>Plan!BZ26</f>
        <v>0</v>
      </c>
      <c r="S77" s="206">
        <f>Plan!BZ27</f>
        <v>0</v>
      </c>
      <c r="T77" s="207">
        <f>Plan!BZ28</f>
        <v>0</v>
      </c>
      <c r="U77" s="206">
        <f>Plan!BZ29</f>
        <v>0</v>
      </c>
      <c r="V77" s="207">
        <f>Plan!BZ30</f>
        <v>0</v>
      </c>
      <c r="W77" s="206">
        <f>Plan!BZ31</f>
        <v>0</v>
      </c>
      <c r="X77" s="207">
        <f>Plan!BZ32</f>
        <v>0</v>
      </c>
      <c r="Y77" s="206">
        <f>Plan!BZ33</f>
        <v>0</v>
      </c>
      <c r="Z77" s="207">
        <f>Plan!BZ34</f>
        <v>0</v>
      </c>
      <c r="AA77" s="206">
        <f>Plan!BZ35</f>
        <v>0</v>
      </c>
      <c r="AB77" s="207">
        <f>Plan!BZ36</f>
        <v>0</v>
      </c>
      <c r="AC77" s="206">
        <f>Plan!BZ37</f>
        <v>0</v>
      </c>
      <c r="AD77" s="207">
        <f>Plan!BZ38</f>
        <v>0</v>
      </c>
      <c r="AE77" s="206">
        <f>Plan!BZ39</f>
        <v>0</v>
      </c>
      <c r="AF77" s="207">
        <f>Plan!BZ40</f>
        <v>0</v>
      </c>
      <c r="AG77" s="206">
        <f>Plan!BZ41</f>
        <v>0</v>
      </c>
      <c r="AH77" s="207">
        <f>Plan!BZ42</f>
        <v>0</v>
      </c>
      <c r="AI77" s="206">
        <f>Plan!BZ43</f>
        <v>0</v>
      </c>
      <c r="AJ77" s="207">
        <f>Plan!BZ44</f>
        <v>0</v>
      </c>
    </row>
    <row r="78" spans="1:36" ht="6" customHeight="1">
      <c r="A78"/>
      <c r="B78" s="98">
        <f>COUNTIF(Feiertage!$H$3:$H$200,F78)</f>
        <v>0</v>
      </c>
      <c r="C78" s="100">
        <f t="shared" si="3"/>
        <v>1</v>
      </c>
      <c r="D78" s="100">
        <f t="shared" si="4"/>
        <v>3</v>
      </c>
      <c r="E78" s="189" t="s">
        <v>4</v>
      </c>
      <c r="F78" s="188">
        <f t="shared" si="5"/>
        <v>42443</v>
      </c>
      <c r="G78" s="206">
        <f>Plan!CA15</f>
        <v>0</v>
      </c>
      <c r="H78" s="207">
        <f>Plan!CA16</f>
        <v>0</v>
      </c>
      <c r="I78" s="206">
        <f>Plan!CA17</f>
        <v>0</v>
      </c>
      <c r="J78" s="207">
        <f>Plan!CA18</f>
        <v>0</v>
      </c>
      <c r="K78" s="206">
        <f>Plan!CA19</f>
        <v>0</v>
      </c>
      <c r="L78" s="207">
        <f>Plan!CA20</f>
        <v>0</v>
      </c>
      <c r="M78" s="206">
        <f>Plan!CA21</f>
        <v>0</v>
      </c>
      <c r="N78" s="207">
        <f>Plan!CA22</f>
        <v>0</v>
      </c>
      <c r="O78" s="206">
        <f>Plan!CA23</f>
        <v>0</v>
      </c>
      <c r="P78" s="207">
        <f>Plan!CA24</f>
        <v>0</v>
      </c>
      <c r="Q78" s="206">
        <f>Plan!CA25</f>
        <v>0</v>
      </c>
      <c r="R78" s="207">
        <f>Plan!CA26</f>
        <v>0</v>
      </c>
      <c r="S78" s="206">
        <f>Plan!CA27</f>
        <v>0</v>
      </c>
      <c r="T78" s="207">
        <f>Plan!CA28</f>
        <v>0</v>
      </c>
      <c r="U78" s="206">
        <f>Plan!CA29</f>
        <v>0</v>
      </c>
      <c r="V78" s="207">
        <f>Plan!CA30</f>
        <v>0</v>
      </c>
      <c r="W78" s="206">
        <f>Plan!CA31</f>
        <v>0</v>
      </c>
      <c r="X78" s="207">
        <f>Plan!CA32</f>
        <v>0</v>
      </c>
      <c r="Y78" s="206">
        <f>Plan!CA33</f>
        <v>0</v>
      </c>
      <c r="Z78" s="207">
        <f>Plan!CA34</f>
        <v>0</v>
      </c>
      <c r="AA78" s="206">
        <f>Plan!CA35</f>
        <v>0</v>
      </c>
      <c r="AB78" s="207">
        <f>Plan!CA36</f>
        <v>0</v>
      </c>
      <c r="AC78" s="206">
        <f>Plan!CA37</f>
        <v>0</v>
      </c>
      <c r="AD78" s="207">
        <f>Plan!CA38</f>
        <v>0</v>
      </c>
      <c r="AE78" s="206">
        <f>Plan!CA39</f>
        <v>0</v>
      </c>
      <c r="AF78" s="207">
        <f>Plan!CA40</f>
        <v>0</v>
      </c>
      <c r="AG78" s="206">
        <f>Plan!CA41</f>
        <v>0</v>
      </c>
      <c r="AH78" s="207">
        <f>Plan!CA42</f>
        <v>0</v>
      </c>
      <c r="AI78" s="206">
        <f>Plan!CA43</f>
        <v>0</v>
      </c>
      <c r="AJ78" s="207">
        <f>Plan!CA44</f>
        <v>0</v>
      </c>
    </row>
    <row r="79" spans="1:36" ht="6" customHeight="1">
      <c r="A79"/>
      <c r="B79" s="98">
        <f>COUNTIF(Feiertage!$H$3:$H$200,F79)</f>
        <v>0</v>
      </c>
      <c r="C79" s="100">
        <f t="shared" si="3"/>
        <v>2</v>
      </c>
      <c r="D79" s="100">
        <f t="shared" si="4"/>
        <v>3</v>
      </c>
      <c r="E79" s="189" t="s">
        <v>10</v>
      </c>
      <c r="F79" s="188">
        <f t="shared" si="5"/>
        <v>42444</v>
      </c>
      <c r="G79" s="206">
        <f>Plan!CB15</f>
        <v>0</v>
      </c>
      <c r="H79" s="207">
        <f>Plan!CB16</f>
        <v>0</v>
      </c>
      <c r="I79" s="206">
        <f>Plan!CB17</f>
        <v>0</v>
      </c>
      <c r="J79" s="207">
        <f>Plan!CB18</f>
        <v>0</v>
      </c>
      <c r="K79" s="206">
        <f>Plan!CB19</f>
        <v>0</v>
      </c>
      <c r="L79" s="207">
        <f>Plan!CB20</f>
        <v>0</v>
      </c>
      <c r="M79" s="206">
        <f>Plan!CB21</f>
        <v>0</v>
      </c>
      <c r="N79" s="207">
        <f>Plan!CB22</f>
        <v>0</v>
      </c>
      <c r="O79" s="206">
        <f>Plan!CB23</f>
        <v>0</v>
      </c>
      <c r="P79" s="207">
        <f>Plan!CB24</f>
        <v>0</v>
      </c>
      <c r="Q79" s="206">
        <f>Plan!CB25</f>
        <v>0</v>
      </c>
      <c r="R79" s="207">
        <f>Plan!CB26</f>
        <v>0</v>
      </c>
      <c r="S79" s="206">
        <f>Plan!CB27</f>
        <v>0</v>
      </c>
      <c r="T79" s="207">
        <f>Plan!CB28</f>
        <v>0</v>
      </c>
      <c r="U79" s="206">
        <f>Plan!CB29</f>
        <v>0</v>
      </c>
      <c r="V79" s="207">
        <f>Plan!CB30</f>
        <v>0</v>
      </c>
      <c r="W79" s="206">
        <f>Plan!CB31</f>
        <v>0</v>
      </c>
      <c r="X79" s="207">
        <f>Plan!CB32</f>
        <v>0</v>
      </c>
      <c r="Y79" s="206">
        <f>Plan!CB33</f>
        <v>0</v>
      </c>
      <c r="Z79" s="207">
        <f>Plan!CB34</f>
        <v>0</v>
      </c>
      <c r="AA79" s="206">
        <f>Plan!CB35</f>
        <v>0</v>
      </c>
      <c r="AB79" s="207">
        <f>Plan!CB36</f>
        <v>0</v>
      </c>
      <c r="AC79" s="206">
        <f>Plan!CB37</f>
        <v>0</v>
      </c>
      <c r="AD79" s="207">
        <f>Plan!CB38</f>
        <v>0</v>
      </c>
      <c r="AE79" s="206">
        <f>Plan!CB39</f>
        <v>0</v>
      </c>
      <c r="AF79" s="207">
        <f>Plan!CB40</f>
        <v>0</v>
      </c>
      <c r="AG79" s="206">
        <f>Plan!CB41</f>
        <v>0</v>
      </c>
      <c r="AH79" s="207">
        <f>Plan!CB42</f>
        <v>0</v>
      </c>
      <c r="AI79" s="206">
        <f>Plan!CB43</f>
        <v>0</v>
      </c>
      <c r="AJ79" s="207">
        <f>Plan!CB44</f>
        <v>0</v>
      </c>
    </row>
    <row r="80" spans="1:36" ht="6" customHeight="1">
      <c r="A80"/>
      <c r="B80" s="98">
        <f>COUNTIF(Feiertage!$H$3:$H$200,F80)</f>
        <v>0</v>
      </c>
      <c r="C80" s="100">
        <f t="shared" si="3"/>
        <v>3</v>
      </c>
      <c r="D80" s="100">
        <f t="shared" si="4"/>
        <v>3</v>
      </c>
      <c r="E80" s="189"/>
      <c r="F80" s="188">
        <f t="shared" si="5"/>
        <v>42445</v>
      </c>
      <c r="G80" s="206">
        <f>Plan!CC15</f>
        <v>0</v>
      </c>
      <c r="H80" s="207">
        <f>Plan!CC16</f>
        <v>0</v>
      </c>
      <c r="I80" s="206">
        <f>Plan!CC17</f>
        <v>0</v>
      </c>
      <c r="J80" s="207">
        <f>Plan!CC18</f>
        <v>0</v>
      </c>
      <c r="K80" s="206">
        <f>Plan!CC19</f>
        <v>0</v>
      </c>
      <c r="L80" s="207">
        <f>Plan!CC20</f>
        <v>0</v>
      </c>
      <c r="M80" s="206">
        <f>Plan!CC21</f>
        <v>0</v>
      </c>
      <c r="N80" s="207">
        <f>Plan!CC22</f>
        <v>0</v>
      </c>
      <c r="O80" s="206">
        <f>Plan!CC23</f>
        <v>0</v>
      </c>
      <c r="P80" s="207">
        <f>Plan!CC24</f>
        <v>0</v>
      </c>
      <c r="Q80" s="206">
        <f>Plan!CC25</f>
        <v>0</v>
      </c>
      <c r="R80" s="207">
        <f>Plan!CC26</f>
        <v>0</v>
      </c>
      <c r="S80" s="206">
        <f>Plan!CC27</f>
        <v>0</v>
      </c>
      <c r="T80" s="207">
        <f>Plan!CC28</f>
        <v>0</v>
      </c>
      <c r="U80" s="206">
        <f>Plan!CC29</f>
        <v>0</v>
      </c>
      <c r="V80" s="207">
        <f>Plan!CC30</f>
        <v>0</v>
      </c>
      <c r="W80" s="206">
        <f>Plan!CC31</f>
        <v>0</v>
      </c>
      <c r="X80" s="207">
        <f>Plan!CC32</f>
        <v>0</v>
      </c>
      <c r="Y80" s="206">
        <f>Plan!CC33</f>
        <v>0</v>
      </c>
      <c r="Z80" s="207">
        <f>Plan!CC34</f>
        <v>0</v>
      </c>
      <c r="AA80" s="206">
        <f>Plan!CC35</f>
        <v>0</v>
      </c>
      <c r="AB80" s="207">
        <f>Plan!CC36</f>
        <v>0</v>
      </c>
      <c r="AC80" s="206">
        <f>Plan!CC37</f>
        <v>0</v>
      </c>
      <c r="AD80" s="207">
        <f>Plan!CC38</f>
        <v>0</v>
      </c>
      <c r="AE80" s="206">
        <f>Plan!CC39</f>
        <v>0</v>
      </c>
      <c r="AF80" s="207">
        <f>Plan!CC40</f>
        <v>0</v>
      </c>
      <c r="AG80" s="206">
        <f>Plan!CC41</f>
        <v>0</v>
      </c>
      <c r="AH80" s="207">
        <f>Plan!CC42</f>
        <v>0</v>
      </c>
      <c r="AI80" s="206">
        <f>Plan!CC43</f>
        <v>0</v>
      </c>
      <c r="AJ80" s="207">
        <f>Plan!CC44</f>
        <v>0</v>
      </c>
    </row>
    <row r="81" spans="1:36" ht="6" customHeight="1">
      <c r="A81"/>
      <c r="B81" s="98">
        <f>COUNTIF(Feiertage!$H$3:$H$200,F81)</f>
        <v>0</v>
      </c>
      <c r="C81" s="100">
        <f t="shared" si="3"/>
        <v>4</v>
      </c>
      <c r="D81" s="100">
        <f t="shared" si="4"/>
        <v>3</v>
      </c>
      <c r="E81" s="189"/>
      <c r="F81" s="188">
        <f t="shared" si="5"/>
        <v>42446</v>
      </c>
      <c r="G81" s="206">
        <f>Plan!CD15</f>
        <v>0</v>
      </c>
      <c r="H81" s="207">
        <f>Plan!CD16</f>
        <v>0</v>
      </c>
      <c r="I81" s="206">
        <f>Plan!CD17</f>
        <v>0</v>
      </c>
      <c r="J81" s="207">
        <f>Plan!CD18</f>
        <v>0</v>
      </c>
      <c r="K81" s="206">
        <f>Plan!CD19</f>
        <v>0</v>
      </c>
      <c r="L81" s="207">
        <f>Plan!CD20</f>
        <v>0</v>
      </c>
      <c r="M81" s="206">
        <f>Plan!CD21</f>
        <v>0</v>
      </c>
      <c r="N81" s="207">
        <f>Plan!CD22</f>
        <v>0</v>
      </c>
      <c r="O81" s="206">
        <f>Plan!CD23</f>
        <v>0</v>
      </c>
      <c r="P81" s="207">
        <f>Plan!CD24</f>
        <v>0</v>
      </c>
      <c r="Q81" s="206">
        <f>Plan!CD25</f>
        <v>0</v>
      </c>
      <c r="R81" s="207">
        <f>Plan!CD26</f>
        <v>0</v>
      </c>
      <c r="S81" s="206">
        <f>Plan!CD27</f>
        <v>0</v>
      </c>
      <c r="T81" s="207">
        <f>Plan!CD28</f>
        <v>0</v>
      </c>
      <c r="U81" s="206">
        <f>Plan!CD29</f>
        <v>0</v>
      </c>
      <c r="V81" s="207">
        <f>Plan!CD30</f>
        <v>0</v>
      </c>
      <c r="W81" s="206">
        <f>Plan!CD31</f>
        <v>0</v>
      </c>
      <c r="X81" s="207">
        <f>Plan!CD32</f>
        <v>0</v>
      </c>
      <c r="Y81" s="206">
        <f>Plan!CD33</f>
        <v>0</v>
      </c>
      <c r="Z81" s="207">
        <f>Plan!CD34</f>
        <v>0</v>
      </c>
      <c r="AA81" s="206">
        <f>Plan!CD35</f>
        <v>0</v>
      </c>
      <c r="AB81" s="207">
        <f>Plan!CD36</f>
        <v>0</v>
      </c>
      <c r="AC81" s="206">
        <f>Plan!CD37</f>
        <v>0</v>
      </c>
      <c r="AD81" s="207">
        <f>Plan!CD38</f>
        <v>0</v>
      </c>
      <c r="AE81" s="206">
        <f>Plan!CD39</f>
        <v>0</v>
      </c>
      <c r="AF81" s="207">
        <f>Plan!CD40</f>
        <v>0</v>
      </c>
      <c r="AG81" s="206">
        <f>Plan!CD41</f>
        <v>0</v>
      </c>
      <c r="AH81" s="207">
        <f>Plan!CD42</f>
        <v>0</v>
      </c>
      <c r="AI81" s="206">
        <f>Plan!CD43</f>
        <v>0</v>
      </c>
      <c r="AJ81" s="207">
        <f>Plan!CD44</f>
        <v>0</v>
      </c>
    </row>
    <row r="82" spans="1:36" ht="6" customHeight="1">
      <c r="A82"/>
      <c r="B82" s="98">
        <f>COUNTIF(Feiertage!$H$3:$H$200,F82)</f>
        <v>0</v>
      </c>
      <c r="C82" s="100">
        <f t="shared" si="3"/>
        <v>5</v>
      </c>
      <c r="D82" s="100">
        <f t="shared" si="4"/>
        <v>3</v>
      </c>
      <c r="E82" s="189"/>
      <c r="F82" s="188">
        <f t="shared" si="5"/>
        <v>42447</v>
      </c>
      <c r="G82" s="206">
        <f>Plan!CE15</f>
        <v>0</v>
      </c>
      <c r="H82" s="207">
        <f>Plan!CE16</f>
        <v>0</v>
      </c>
      <c r="I82" s="206">
        <f>Plan!CE17</f>
        <v>0</v>
      </c>
      <c r="J82" s="207">
        <f>Plan!CE18</f>
        <v>0</v>
      </c>
      <c r="K82" s="206">
        <f>Plan!CE19</f>
        <v>0</v>
      </c>
      <c r="L82" s="207">
        <f>Plan!CE20</f>
        <v>0</v>
      </c>
      <c r="M82" s="206">
        <f>Plan!CE21</f>
        <v>0</v>
      </c>
      <c r="N82" s="207">
        <f>Plan!CE22</f>
        <v>0</v>
      </c>
      <c r="O82" s="206">
        <f>Plan!CE23</f>
        <v>0</v>
      </c>
      <c r="P82" s="207">
        <f>Plan!CE24</f>
        <v>0</v>
      </c>
      <c r="Q82" s="206">
        <f>Plan!CE25</f>
        <v>0</v>
      </c>
      <c r="R82" s="207">
        <f>Plan!CE26</f>
        <v>0</v>
      </c>
      <c r="S82" s="206">
        <f>Plan!CE27</f>
        <v>0</v>
      </c>
      <c r="T82" s="207">
        <f>Plan!CE28</f>
        <v>0</v>
      </c>
      <c r="U82" s="206">
        <f>Plan!CE29</f>
        <v>0</v>
      </c>
      <c r="V82" s="207">
        <f>Plan!CE30</f>
        <v>0</v>
      </c>
      <c r="W82" s="206">
        <f>Plan!CE31</f>
        <v>0</v>
      </c>
      <c r="X82" s="207">
        <f>Plan!CE32</f>
        <v>0</v>
      </c>
      <c r="Y82" s="206">
        <f>Plan!CE33</f>
        <v>0</v>
      </c>
      <c r="Z82" s="207">
        <f>Plan!CE34</f>
        <v>0</v>
      </c>
      <c r="AA82" s="206">
        <f>Plan!CE35</f>
        <v>0</v>
      </c>
      <c r="AB82" s="207">
        <f>Plan!CE36</f>
        <v>0</v>
      </c>
      <c r="AC82" s="206">
        <f>Plan!CE37</f>
        <v>0</v>
      </c>
      <c r="AD82" s="207">
        <f>Plan!CE38</f>
        <v>0</v>
      </c>
      <c r="AE82" s="206">
        <f>Plan!CE39</f>
        <v>0</v>
      </c>
      <c r="AF82" s="207">
        <f>Plan!CE40</f>
        <v>0</v>
      </c>
      <c r="AG82" s="206">
        <f>Plan!CE41</f>
        <v>0</v>
      </c>
      <c r="AH82" s="207">
        <f>Plan!CE42</f>
        <v>0</v>
      </c>
      <c r="AI82" s="206">
        <f>Plan!CE43</f>
        <v>0</v>
      </c>
      <c r="AJ82" s="207">
        <f>Plan!CE44</f>
        <v>0</v>
      </c>
    </row>
    <row r="83" spans="1:36" ht="6" customHeight="1">
      <c r="A83"/>
      <c r="B83" s="98">
        <f>COUNTIF(Feiertage!$H$3:$H$200,F83)</f>
        <v>0</v>
      </c>
      <c r="C83" s="100">
        <f t="shared" si="3"/>
        <v>6</v>
      </c>
      <c r="D83" s="100">
        <f t="shared" si="4"/>
        <v>3</v>
      </c>
      <c r="E83" s="189"/>
      <c r="F83" s="188">
        <f t="shared" si="5"/>
        <v>42448</v>
      </c>
      <c r="G83" s="206">
        <f>Plan!CF15</f>
        <v>0</v>
      </c>
      <c r="H83" s="207">
        <f>Plan!CF16</f>
        <v>0</v>
      </c>
      <c r="I83" s="206">
        <f>Plan!CF17</f>
        <v>0</v>
      </c>
      <c r="J83" s="207">
        <f>Plan!CF18</f>
        <v>0</v>
      </c>
      <c r="K83" s="206">
        <f>Plan!CF19</f>
        <v>0</v>
      </c>
      <c r="L83" s="207">
        <f>Plan!CF20</f>
        <v>0</v>
      </c>
      <c r="M83" s="206">
        <f>Plan!CF21</f>
        <v>0</v>
      </c>
      <c r="N83" s="207">
        <f>Plan!CF22</f>
        <v>0</v>
      </c>
      <c r="O83" s="206">
        <f>Plan!CF23</f>
        <v>0</v>
      </c>
      <c r="P83" s="207">
        <f>Plan!CF24</f>
        <v>0</v>
      </c>
      <c r="Q83" s="206">
        <f>Plan!CF25</f>
        <v>0</v>
      </c>
      <c r="R83" s="207">
        <f>Plan!CF26</f>
        <v>0</v>
      </c>
      <c r="S83" s="206">
        <f>Plan!CF27</f>
        <v>0</v>
      </c>
      <c r="T83" s="207">
        <f>Plan!CF28</f>
        <v>0</v>
      </c>
      <c r="U83" s="206">
        <f>Plan!CF29</f>
        <v>0</v>
      </c>
      <c r="V83" s="207">
        <f>Plan!CF30</f>
        <v>0</v>
      </c>
      <c r="W83" s="206">
        <f>Plan!CF31</f>
        <v>0</v>
      </c>
      <c r="X83" s="207">
        <f>Plan!CF32</f>
        <v>0</v>
      </c>
      <c r="Y83" s="206">
        <f>Plan!CF33</f>
        <v>0</v>
      </c>
      <c r="Z83" s="207">
        <f>Plan!CF34</f>
        <v>0</v>
      </c>
      <c r="AA83" s="206">
        <f>Plan!CF35</f>
        <v>0</v>
      </c>
      <c r="AB83" s="207">
        <f>Plan!CF36</f>
        <v>0</v>
      </c>
      <c r="AC83" s="206">
        <f>Plan!CF37</f>
        <v>0</v>
      </c>
      <c r="AD83" s="207">
        <f>Plan!CF38</f>
        <v>0</v>
      </c>
      <c r="AE83" s="206">
        <f>Plan!CF39</f>
        <v>0</v>
      </c>
      <c r="AF83" s="207">
        <f>Plan!CF40</f>
        <v>0</v>
      </c>
      <c r="AG83" s="206">
        <f>Plan!CF41</f>
        <v>0</v>
      </c>
      <c r="AH83" s="207">
        <f>Plan!CF42</f>
        <v>0</v>
      </c>
      <c r="AI83" s="206">
        <f>Plan!CF43</f>
        <v>0</v>
      </c>
      <c r="AJ83" s="207">
        <f>Plan!CF44</f>
        <v>0</v>
      </c>
    </row>
    <row r="84" spans="1:36" ht="6" customHeight="1">
      <c r="A84"/>
      <c r="B84" s="98">
        <f>COUNTIF(Feiertage!$H$3:$H$200,F84)</f>
        <v>0</v>
      </c>
      <c r="C84" s="100">
        <f t="shared" si="3"/>
        <v>7</v>
      </c>
      <c r="D84" s="100">
        <f t="shared" si="4"/>
        <v>3</v>
      </c>
      <c r="E84" s="189"/>
      <c r="F84" s="188">
        <f t="shared" si="5"/>
        <v>42449</v>
      </c>
      <c r="G84" s="206">
        <f>Plan!CG15</f>
        <v>0</v>
      </c>
      <c r="H84" s="207">
        <f>Plan!CG16</f>
        <v>0</v>
      </c>
      <c r="I84" s="206">
        <f>Plan!CG17</f>
        <v>0</v>
      </c>
      <c r="J84" s="207">
        <f>Plan!CG18</f>
        <v>0</v>
      </c>
      <c r="K84" s="206">
        <f>Plan!CG19</f>
        <v>0</v>
      </c>
      <c r="L84" s="207">
        <f>Plan!CG20</f>
        <v>0</v>
      </c>
      <c r="M84" s="206">
        <f>Plan!CG21</f>
        <v>0</v>
      </c>
      <c r="N84" s="207">
        <f>Plan!CG22</f>
        <v>0</v>
      </c>
      <c r="O84" s="206">
        <f>Plan!CG23</f>
        <v>0</v>
      </c>
      <c r="P84" s="207">
        <f>Plan!CG24</f>
        <v>0</v>
      </c>
      <c r="Q84" s="206">
        <f>Plan!CG25</f>
        <v>0</v>
      </c>
      <c r="R84" s="207">
        <f>Plan!CG26</f>
        <v>0</v>
      </c>
      <c r="S84" s="206">
        <f>Plan!CG27</f>
        <v>0</v>
      </c>
      <c r="T84" s="207">
        <f>Plan!CG28</f>
        <v>0</v>
      </c>
      <c r="U84" s="206">
        <f>Plan!CG29</f>
        <v>0</v>
      </c>
      <c r="V84" s="207">
        <f>Plan!CG30</f>
        <v>0</v>
      </c>
      <c r="W84" s="206">
        <f>Plan!CG31</f>
        <v>0</v>
      </c>
      <c r="X84" s="207">
        <f>Plan!CG32</f>
        <v>0</v>
      </c>
      <c r="Y84" s="206">
        <f>Plan!CG33</f>
        <v>0</v>
      </c>
      <c r="Z84" s="207">
        <f>Plan!CG34</f>
        <v>0</v>
      </c>
      <c r="AA84" s="206">
        <f>Plan!CG35</f>
        <v>0</v>
      </c>
      <c r="AB84" s="207">
        <f>Plan!CG36</f>
        <v>0</v>
      </c>
      <c r="AC84" s="206">
        <f>Plan!CG37</f>
        <v>0</v>
      </c>
      <c r="AD84" s="207">
        <f>Plan!CG38</f>
        <v>0</v>
      </c>
      <c r="AE84" s="206">
        <f>Plan!CG39</f>
        <v>0</v>
      </c>
      <c r="AF84" s="207">
        <f>Plan!CG40</f>
        <v>0</v>
      </c>
      <c r="AG84" s="206">
        <f>Plan!CG41</f>
        <v>0</v>
      </c>
      <c r="AH84" s="207">
        <f>Plan!CG42</f>
        <v>0</v>
      </c>
      <c r="AI84" s="206">
        <f>Plan!CG43</f>
        <v>0</v>
      </c>
      <c r="AJ84" s="207">
        <f>Plan!CG44</f>
        <v>0</v>
      </c>
    </row>
    <row r="85" spans="1:36" ht="6" customHeight="1">
      <c r="A85"/>
      <c r="B85" s="98">
        <f>COUNTIF(Feiertage!$H$3:$H$200,F85)</f>
        <v>0</v>
      </c>
      <c r="C85" s="100">
        <f t="shared" si="3"/>
        <v>1</v>
      </c>
      <c r="D85" s="100">
        <f t="shared" si="4"/>
        <v>3</v>
      </c>
      <c r="E85" s="189"/>
      <c r="F85" s="188">
        <f t="shared" si="5"/>
        <v>42450</v>
      </c>
      <c r="G85" s="206">
        <f>Plan!CH15</f>
        <v>0</v>
      </c>
      <c r="H85" s="207">
        <f>Plan!CH16</f>
        <v>0</v>
      </c>
      <c r="I85" s="206">
        <f>Plan!CH17</f>
        <v>0</v>
      </c>
      <c r="J85" s="207">
        <f>Plan!CH18</f>
        <v>0</v>
      </c>
      <c r="K85" s="206">
        <f>Plan!CH19</f>
        <v>0</v>
      </c>
      <c r="L85" s="207">
        <f>Plan!CH20</f>
        <v>0</v>
      </c>
      <c r="M85" s="206">
        <f>Plan!CH21</f>
        <v>0</v>
      </c>
      <c r="N85" s="207">
        <f>Plan!CH22</f>
        <v>0</v>
      </c>
      <c r="O85" s="206">
        <f>Plan!CH23</f>
        <v>0</v>
      </c>
      <c r="P85" s="207">
        <f>Plan!CH24</f>
        <v>0</v>
      </c>
      <c r="Q85" s="206">
        <f>Plan!CH25</f>
        <v>0</v>
      </c>
      <c r="R85" s="207">
        <f>Plan!CH26</f>
        <v>0</v>
      </c>
      <c r="S85" s="206">
        <f>Plan!CH27</f>
        <v>0</v>
      </c>
      <c r="T85" s="207">
        <f>Plan!CH28</f>
        <v>0</v>
      </c>
      <c r="U85" s="206">
        <f>Plan!CH29</f>
        <v>0</v>
      </c>
      <c r="V85" s="207">
        <f>Plan!CH30</f>
        <v>0</v>
      </c>
      <c r="W85" s="206">
        <f>Plan!CH31</f>
        <v>0</v>
      </c>
      <c r="X85" s="207">
        <f>Plan!CH32</f>
        <v>0</v>
      </c>
      <c r="Y85" s="206">
        <f>Plan!CH33</f>
        <v>0</v>
      </c>
      <c r="Z85" s="207">
        <f>Plan!CH34</f>
        <v>0</v>
      </c>
      <c r="AA85" s="206">
        <f>Plan!CH35</f>
        <v>0</v>
      </c>
      <c r="AB85" s="207">
        <f>Plan!CH36</f>
        <v>0</v>
      </c>
      <c r="AC85" s="206">
        <f>Plan!CH37</f>
        <v>0</v>
      </c>
      <c r="AD85" s="207">
        <f>Plan!CH38</f>
        <v>0</v>
      </c>
      <c r="AE85" s="206">
        <f>Plan!CH39</f>
        <v>0</v>
      </c>
      <c r="AF85" s="207">
        <f>Plan!CH40</f>
        <v>0</v>
      </c>
      <c r="AG85" s="206">
        <f>Plan!CH41</f>
        <v>0</v>
      </c>
      <c r="AH85" s="207">
        <f>Plan!CH42</f>
        <v>0</v>
      </c>
      <c r="AI85" s="206">
        <f>Plan!CH43</f>
        <v>0</v>
      </c>
      <c r="AJ85" s="207">
        <f>Plan!CH44</f>
        <v>0</v>
      </c>
    </row>
    <row r="86" spans="1:36" ht="6" customHeight="1">
      <c r="A86"/>
      <c r="B86" s="98">
        <f>COUNTIF(Feiertage!$H$3:$H$200,F86)</f>
        <v>0</v>
      </c>
      <c r="C86" s="100">
        <f t="shared" si="3"/>
        <v>2</v>
      </c>
      <c r="D86" s="100">
        <f t="shared" si="4"/>
        <v>3</v>
      </c>
      <c r="E86" s="189"/>
      <c r="F86" s="188">
        <f t="shared" si="5"/>
        <v>42451</v>
      </c>
      <c r="G86" s="206">
        <f>Plan!CI15</f>
        <v>0</v>
      </c>
      <c r="H86" s="207">
        <f>Plan!CI16</f>
        <v>0</v>
      </c>
      <c r="I86" s="206">
        <f>Plan!CI17</f>
        <v>0</v>
      </c>
      <c r="J86" s="207">
        <f>Plan!CI18</f>
        <v>0</v>
      </c>
      <c r="K86" s="206">
        <f>Plan!CI19</f>
        <v>0</v>
      </c>
      <c r="L86" s="207">
        <f>Plan!CI20</f>
        <v>0</v>
      </c>
      <c r="M86" s="206">
        <f>Plan!CI21</f>
        <v>0</v>
      </c>
      <c r="N86" s="207">
        <f>Plan!CI22</f>
        <v>0</v>
      </c>
      <c r="O86" s="206">
        <f>Plan!CI23</f>
        <v>0</v>
      </c>
      <c r="P86" s="207">
        <f>Plan!CI24</f>
        <v>0</v>
      </c>
      <c r="Q86" s="206">
        <f>Plan!CI25</f>
        <v>0</v>
      </c>
      <c r="R86" s="207">
        <f>Plan!CI26</f>
        <v>0</v>
      </c>
      <c r="S86" s="206">
        <f>Plan!CI27</f>
        <v>0</v>
      </c>
      <c r="T86" s="207">
        <f>Plan!CI28</f>
        <v>0</v>
      </c>
      <c r="U86" s="206">
        <f>Plan!CI29</f>
        <v>0</v>
      </c>
      <c r="V86" s="207">
        <f>Plan!CI30</f>
        <v>0</v>
      </c>
      <c r="W86" s="206">
        <f>Plan!CI31</f>
        <v>0</v>
      </c>
      <c r="X86" s="207">
        <f>Plan!CI32</f>
        <v>0</v>
      </c>
      <c r="Y86" s="206">
        <f>Plan!CI33</f>
        <v>0</v>
      </c>
      <c r="Z86" s="207">
        <f>Plan!CI34</f>
        <v>0</v>
      </c>
      <c r="AA86" s="206">
        <f>Plan!CI35</f>
        <v>0</v>
      </c>
      <c r="AB86" s="207">
        <f>Plan!CI36</f>
        <v>0</v>
      </c>
      <c r="AC86" s="206">
        <f>Plan!CI37</f>
        <v>0</v>
      </c>
      <c r="AD86" s="207">
        <f>Plan!CI38</f>
        <v>0</v>
      </c>
      <c r="AE86" s="206">
        <f>Plan!CI39</f>
        <v>0</v>
      </c>
      <c r="AF86" s="207">
        <f>Plan!CI40</f>
        <v>0</v>
      </c>
      <c r="AG86" s="206">
        <f>Plan!CI41</f>
        <v>0</v>
      </c>
      <c r="AH86" s="207">
        <f>Plan!CI42</f>
        <v>0</v>
      </c>
      <c r="AI86" s="206">
        <f>Plan!CI43</f>
        <v>0</v>
      </c>
      <c r="AJ86" s="207">
        <f>Plan!CI44</f>
        <v>0</v>
      </c>
    </row>
    <row r="87" spans="1:36" ht="6" customHeight="1">
      <c r="A87"/>
      <c r="B87" s="98">
        <f>COUNTIF(Feiertage!$H$3:$H$200,F87)</f>
        <v>0</v>
      </c>
      <c r="C87" s="100">
        <f t="shared" si="3"/>
        <v>3</v>
      </c>
      <c r="D87" s="100">
        <f t="shared" si="4"/>
        <v>3</v>
      </c>
      <c r="E87" s="189"/>
      <c r="F87" s="188">
        <f t="shared" si="5"/>
        <v>42452</v>
      </c>
      <c r="G87" s="206">
        <f>Plan!CJ15</f>
        <v>0</v>
      </c>
      <c r="H87" s="207">
        <f>Plan!CJ16</f>
        <v>0</v>
      </c>
      <c r="I87" s="206">
        <f>Plan!CJ17</f>
        <v>0</v>
      </c>
      <c r="J87" s="207">
        <f>Plan!CJ18</f>
        <v>0</v>
      </c>
      <c r="K87" s="206">
        <f>Plan!CJ19</f>
        <v>0</v>
      </c>
      <c r="L87" s="207">
        <f>Plan!CJ20</f>
        <v>0</v>
      </c>
      <c r="M87" s="206">
        <f>Plan!CJ21</f>
        <v>0</v>
      </c>
      <c r="N87" s="207">
        <f>Plan!CJ22</f>
        <v>0</v>
      </c>
      <c r="O87" s="206">
        <f>Plan!CJ23</f>
        <v>0</v>
      </c>
      <c r="P87" s="207">
        <f>Plan!CJ24</f>
        <v>0</v>
      </c>
      <c r="Q87" s="206">
        <f>Plan!CJ25</f>
        <v>0</v>
      </c>
      <c r="R87" s="207">
        <f>Plan!CJ26</f>
        <v>0</v>
      </c>
      <c r="S87" s="206">
        <f>Plan!CJ27</f>
        <v>0</v>
      </c>
      <c r="T87" s="207">
        <f>Plan!CJ28</f>
        <v>0</v>
      </c>
      <c r="U87" s="206">
        <f>Plan!CJ29</f>
        <v>0</v>
      </c>
      <c r="V87" s="207">
        <f>Plan!CJ30</f>
        <v>0</v>
      </c>
      <c r="W87" s="206">
        <f>Plan!CJ31</f>
        <v>0</v>
      </c>
      <c r="X87" s="207">
        <f>Plan!CJ32</f>
        <v>0</v>
      </c>
      <c r="Y87" s="206">
        <f>Plan!CJ33</f>
        <v>0</v>
      </c>
      <c r="Z87" s="207">
        <f>Plan!CJ34</f>
        <v>0</v>
      </c>
      <c r="AA87" s="206">
        <f>Plan!CJ35</f>
        <v>0</v>
      </c>
      <c r="AB87" s="207">
        <f>Plan!CJ36</f>
        <v>0</v>
      </c>
      <c r="AC87" s="206">
        <f>Plan!CJ37</f>
        <v>0</v>
      </c>
      <c r="AD87" s="207">
        <f>Plan!CJ38</f>
        <v>0</v>
      </c>
      <c r="AE87" s="206">
        <f>Plan!CJ39</f>
        <v>0</v>
      </c>
      <c r="AF87" s="207">
        <f>Plan!CJ40</f>
        <v>0</v>
      </c>
      <c r="AG87" s="206">
        <f>Plan!CJ41</f>
        <v>0</v>
      </c>
      <c r="AH87" s="207">
        <f>Plan!CJ42</f>
        <v>0</v>
      </c>
      <c r="AI87" s="206">
        <f>Plan!CJ43</f>
        <v>0</v>
      </c>
      <c r="AJ87" s="207">
        <f>Plan!CJ44</f>
        <v>0</v>
      </c>
    </row>
    <row r="88" spans="1:36" ht="6" customHeight="1">
      <c r="A88"/>
      <c r="B88" s="98">
        <f>COUNTIF(Feiertage!$H$3:$H$200,F88)</f>
        <v>0</v>
      </c>
      <c r="C88" s="100">
        <f t="shared" si="3"/>
        <v>4</v>
      </c>
      <c r="D88" s="100">
        <f t="shared" si="4"/>
        <v>3</v>
      </c>
      <c r="E88" s="189"/>
      <c r="F88" s="188">
        <f t="shared" si="5"/>
        <v>42453</v>
      </c>
      <c r="G88" s="206">
        <f>Plan!CK15</f>
        <v>0</v>
      </c>
      <c r="H88" s="207">
        <f>Plan!CK16</f>
        <v>0</v>
      </c>
      <c r="I88" s="206">
        <f>Plan!CK17</f>
        <v>0</v>
      </c>
      <c r="J88" s="207">
        <f>Plan!CK18</f>
        <v>0</v>
      </c>
      <c r="K88" s="206">
        <f>Plan!CK19</f>
        <v>0</v>
      </c>
      <c r="L88" s="207">
        <f>Plan!CK20</f>
        <v>0</v>
      </c>
      <c r="M88" s="206">
        <f>Plan!CK21</f>
        <v>0</v>
      </c>
      <c r="N88" s="207">
        <f>Plan!CK22</f>
        <v>0</v>
      </c>
      <c r="O88" s="206">
        <f>Plan!CK23</f>
        <v>0</v>
      </c>
      <c r="P88" s="207">
        <f>Plan!CK24</f>
        <v>0</v>
      </c>
      <c r="Q88" s="206">
        <f>Plan!CK25</f>
        <v>0</v>
      </c>
      <c r="R88" s="207">
        <f>Plan!CK26</f>
        <v>0</v>
      </c>
      <c r="S88" s="206">
        <f>Plan!CK27</f>
        <v>0</v>
      </c>
      <c r="T88" s="207">
        <f>Plan!CK28</f>
        <v>0</v>
      </c>
      <c r="U88" s="206">
        <f>Plan!CK29</f>
        <v>0</v>
      </c>
      <c r="V88" s="207">
        <f>Plan!CK30</f>
        <v>0</v>
      </c>
      <c r="W88" s="206">
        <f>Plan!CK31</f>
        <v>0</v>
      </c>
      <c r="X88" s="207">
        <f>Plan!CK32</f>
        <v>0</v>
      </c>
      <c r="Y88" s="206">
        <f>Plan!CK33</f>
        <v>0</v>
      </c>
      <c r="Z88" s="207">
        <f>Plan!CK34</f>
        <v>0</v>
      </c>
      <c r="AA88" s="206">
        <f>Plan!CK35</f>
        <v>0</v>
      </c>
      <c r="AB88" s="207">
        <f>Plan!CK36</f>
        <v>0</v>
      </c>
      <c r="AC88" s="206">
        <f>Plan!CK37</f>
        <v>0</v>
      </c>
      <c r="AD88" s="207">
        <f>Plan!CK38</f>
        <v>0</v>
      </c>
      <c r="AE88" s="206">
        <f>Plan!CK39</f>
        <v>0</v>
      </c>
      <c r="AF88" s="207">
        <f>Plan!CK40</f>
        <v>0</v>
      </c>
      <c r="AG88" s="206">
        <f>Plan!CK41</f>
        <v>0</v>
      </c>
      <c r="AH88" s="207">
        <f>Plan!CK42</f>
        <v>0</v>
      </c>
      <c r="AI88" s="206">
        <f>Plan!CK43</f>
        <v>0</v>
      </c>
      <c r="AJ88" s="207">
        <f>Plan!CK44</f>
        <v>0</v>
      </c>
    </row>
    <row r="89" spans="1:36" ht="6" customHeight="1">
      <c r="A89"/>
      <c r="B89" s="98">
        <f>COUNTIF(Feiertage!$H$3:$H$200,F89)</f>
        <v>1</v>
      </c>
      <c r="C89" s="100">
        <f t="shared" si="3"/>
        <v>5</v>
      </c>
      <c r="D89" s="100">
        <f t="shared" si="4"/>
        <v>3</v>
      </c>
      <c r="E89" s="189"/>
      <c r="F89" s="188">
        <f t="shared" si="5"/>
        <v>42454</v>
      </c>
      <c r="G89" s="206">
        <f>Plan!CL15</f>
        <v>0</v>
      </c>
      <c r="H89" s="207">
        <f>Plan!CL16</f>
        <v>0</v>
      </c>
      <c r="I89" s="206">
        <f>Plan!CL17</f>
        <v>0</v>
      </c>
      <c r="J89" s="207">
        <f>Plan!CL18</f>
        <v>0</v>
      </c>
      <c r="K89" s="206">
        <f>Plan!CL19</f>
        <v>0</v>
      </c>
      <c r="L89" s="207">
        <f>Plan!CL20</f>
        <v>0</v>
      </c>
      <c r="M89" s="206">
        <f>Plan!CL21</f>
        <v>0</v>
      </c>
      <c r="N89" s="207">
        <f>Plan!CL22</f>
        <v>0</v>
      </c>
      <c r="O89" s="206">
        <f>Plan!CL23</f>
        <v>0</v>
      </c>
      <c r="P89" s="207">
        <f>Plan!CL24</f>
        <v>0</v>
      </c>
      <c r="Q89" s="206">
        <f>Plan!CL25</f>
        <v>0</v>
      </c>
      <c r="R89" s="207">
        <f>Plan!CL26</f>
        <v>0</v>
      </c>
      <c r="S89" s="206">
        <f>Plan!CL27</f>
        <v>0</v>
      </c>
      <c r="T89" s="207">
        <f>Plan!CL28</f>
        <v>0</v>
      </c>
      <c r="U89" s="206">
        <f>Plan!CL29</f>
        <v>0</v>
      </c>
      <c r="V89" s="207">
        <f>Plan!CL30</f>
        <v>0</v>
      </c>
      <c r="W89" s="206">
        <f>Plan!CL31</f>
        <v>0</v>
      </c>
      <c r="X89" s="207">
        <f>Plan!CL32</f>
        <v>0</v>
      </c>
      <c r="Y89" s="206">
        <f>Plan!CL33</f>
        <v>0</v>
      </c>
      <c r="Z89" s="207">
        <f>Plan!CL34</f>
        <v>0</v>
      </c>
      <c r="AA89" s="206">
        <f>Plan!CL35</f>
        <v>0</v>
      </c>
      <c r="AB89" s="207">
        <f>Plan!CL36</f>
        <v>0</v>
      </c>
      <c r="AC89" s="206">
        <f>Plan!CL37</f>
        <v>0</v>
      </c>
      <c r="AD89" s="207">
        <f>Plan!CL38</f>
        <v>0</v>
      </c>
      <c r="AE89" s="206">
        <f>Plan!CL39</f>
        <v>0</v>
      </c>
      <c r="AF89" s="207">
        <f>Plan!CL40</f>
        <v>0</v>
      </c>
      <c r="AG89" s="206">
        <f>Plan!CL41</f>
        <v>0</v>
      </c>
      <c r="AH89" s="207">
        <f>Plan!CL42</f>
        <v>0</v>
      </c>
      <c r="AI89" s="206">
        <f>Plan!CL43</f>
        <v>0</v>
      </c>
      <c r="AJ89" s="207">
        <f>Plan!CL44</f>
        <v>0</v>
      </c>
    </row>
    <row r="90" spans="1:36" ht="6" customHeight="1">
      <c r="A90"/>
      <c r="B90" s="98">
        <f>COUNTIF(Feiertage!$H$3:$H$200,F90)</f>
        <v>0</v>
      </c>
      <c r="C90" s="100">
        <f t="shared" si="3"/>
        <v>6</v>
      </c>
      <c r="D90" s="100">
        <f t="shared" si="4"/>
        <v>3</v>
      </c>
      <c r="E90" s="189"/>
      <c r="F90" s="188">
        <f t="shared" si="5"/>
        <v>42455</v>
      </c>
      <c r="G90" s="206">
        <f>Plan!CM15</f>
        <v>0</v>
      </c>
      <c r="H90" s="207">
        <f>Plan!CM16</f>
        <v>0</v>
      </c>
      <c r="I90" s="206">
        <f>Plan!CM17</f>
        <v>0</v>
      </c>
      <c r="J90" s="207">
        <f>Plan!CM18</f>
        <v>0</v>
      </c>
      <c r="K90" s="206">
        <f>Plan!CM19</f>
        <v>0</v>
      </c>
      <c r="L90" s="207">
        <f>Plan!CM20</f>
        <v>0</v>
      </c>
      <c r="M90" s="206">
        <f>Plan!CM21</f>
        <v>0</v>
      </c>
      <c r="N90" s="207">
        <f>Plan!CM22</f>
        <v>0</v>
      </c>
      <c r="O90" s="206">
        <f>Plan!CM23</f>
        <v>0</v>
      </c>
      <c r="P90" s="207">
        <f>Plan!CM24</f>
        <v>0</v>
      </c>
      <c r="Q90" s="206">
        <f>Plan!CM25</f>
        <v>0</v>
      </c>
      <c r="R90" s="207">
        <f>Plan!CM26</f>
        <v>0</v>
      </c>
      <c r="S90" s="206">
        <f>Plan!CM27</f>
        <v>0</v>
      </c>
      <c r="T90" s="207">
        <f>Plan!CM28</f>
        <v>0</v>
      </c>
      <c r="U90" s="206">
        <f>Plan!CM29</f>
        <v>0</v>
      </c>
      <c r="V90" s="207">
        <f>Plan!CM30</f>
        <v>0</v>
      </c>
      <c r="W90" s="206">
        <f>Plan!CM31</f>
        <v>0</v>
      </c>
      <c r="X90" s="207">
        <f>Plan!CM32</f>
        <v>0</v>
      </c>
      <c r="Y90" s="206">
        <f>Plan!CM33</f>
        <v>0</v>
      </c>
      <c r="Z90" s="207">
        <f>Plan!CM34</f>
        <v>0</v>
      </c>
      <c r="AA90" s="206">
        <f>Plan!CM35</f>
        <v>0</v>
      </c>
      <c r="AB90" s="207">
        <f>Plan!CM36</f>
        <v>0</v>
      </c>
      <c r="AC90" s="206">
        <f>Plan!CM37</f>
        <v>0</v>
      </c>
      <c r="AD90" s="207">
        <f>Plan!CM38</f>
        <v>0</v>
      </c>
      <c r="AE90" s="206">
        <f>Plan!CM39</f>
        <v>0</v>
      </c>
      <c r="AF90" s="207">
        <f>Plan!CM40</f>
        <v>0</v>
      </c>
      <c r="AG90" s="206">
        <f>Plan!CM41</f>
        <v>0</v>
      </c>
      <c r="AH90" s="207">
        <f>Plan!CM42</f>
        <v>0</v>
      </c>
      <c r="AI90" s="206">
        <f>Plan!CM43</f>
        <v>0</v>
      </c>
      <c r="AJ90" s="207">
        <f>Plan!CM44</f>
        <v>0</v>
      </c>
    </row>
    <row r="91" spans="1:36" ht="6" customHeight="1">
      <c r="A91"/>
      <c r="B91" s="98">
        <f>COUNTIF(Feiertage!$H$3:$H$200,F91)</f>
        <v>1</v>
      </c>
      <c r="C91" s="100">
        <f t="shared" si="3"/>
        <v>7</v>
      </c>
      <c r="D91" s="100">
        <f t="shared" si="4"/>
        <v>3</v>
      </c>
      <c r="E91" s="189"/>
      <c r="F91" s="188">
        <f t="shared" si="5"/>
        <v>42456</v>
      </c>
      <c r="G91" s="206">
        <f>Plan!CN15</f>
        <v>0</v>
      </c>
      <c r="H91" s="207">
        <f>Plan!CN16</f>
        <v>0</v>
      </c>
      <c r="I91" s="206">
        <f>Plan!CN17</f>
        <v>0</v>
      </c>
      <c r="J91" s="207">
        <f>Plan!CN18</f>
        <v>0</v>
      </c>
      <c r="K91" s="206">
        <f>Plan!CN19</f>
        <v>0</v>
      </c>
      <c r="L91" s="207">
        <f>Plan!CN20</f>
        <v>0</v>
      </c>
      <c r="M91" s="206">
        <f>Plan!CN21</f>
        <v>0</v>
      </c>
      <c r="N91" s="207">
        <f>Plan!CN22</f>
        <v>0</v>
      </c>
      <c r="O91" s="206">
        <f>Plan!CN23</f>
        <v>0</v>
      </c>
      <c r="P91" s="207">
        <f>Plan!CN24</f>
        <v>0</v>
      </c>
      <c r="Q91" s="206">
        <f>Plan!CN25</f>
        <v>0</v>
      </c>
      <c r="R91" s="207">
        <f>Plan!CN26</f>
        <v>0</v>
      </c>
      <c r="S91" s="206">
        <f>Plan!CN27</f>
        <v>0</v>
      </c>
      <c r="T91" s="207">
        <f>Plan!CN28</f>
        <v>0</v>
      </c>
      <c r="U91" s="206">
        <f>Plan!CN29</f>
        <v>0</v>
      </c>
      <c r="V91" s="207">
        <f>Plan!CN30</f>
        <v>0</v>
      </c>
      <c r="W91" s="206">
        <f>Plan!CN31</f>
        <v>0</v>
      </c>
      <c r="X91" s="207">
        <f>Plan!CN32</f>
        <v>0</v>
      </c>
      <c r="Y91" s="206">
        <f>Plan!CN33</f>
        <v>0</v>
      </c>
      <c r="Z91" s="207">
        <f>Plan!CN34</f>
        <v>0</v>
      </c>
      <c r="AA91" s="206">
        <f>Plan!CN35</f>
        <v>0</v>
      </c>
      <c r="AB91" s="207">
        <f>Plan!CN36</f>
        <v>0</v>
      </c>
      <c r="AC91" s="206">
        <f>Plan!CN37</f>
        <v>0</v>
      </c>
      <c r="AD91" s="207">
        <f>Plan!CN38</f>
        <v>0</v>
      </c>
      <c r="AE91" s="206">
        <f>Plan!CN39</f>
        <v>0</v>
      </c>
      <c r="AF91" s="207">
        <f>Plan!CN40</f>
        <v>0</v>
      </c>
      <c r="AG91" s="206">
        <f>Plan!CN41</f>
        <v>0</v>
      </c>
      <c r="AH91" s="207">
        <f>Plan!CN42</f>
        <v>0</v>
      </c>
      <c r="AI91" s="206">
        <f>Plan!CN43</f>
        <v>0</v>
      </c>
      <c r="AJ91" s="207">
        <f>Plan!CN44</f>
        <v>0</v>
      </c>
    </row>
    <row r="92" spans="1:36" ht="6" customHeight="1">
      <c r="A92"/>
      <c r="B92" s="98">
        <f>COUNTIF(Feiertage!$H$3:$H$200,F92)</f>
        <v>1</v>
      </c>
      <c r="C92" s="100">
        <f t="shared" si="3"/>
        <v>1</v>
      </c>
      <c r="D92" s="100">
        <f t="shared" si="4"/>
        <v>3</v>
      </c>
      <c r="E92" s="189"/>
      <c r="F92" s="188">
        <f t="shared" si="5"/>
        <v>42457</v>
      </c>
      <c r="G92" s="206">
        <f>Plan!CO15</f>
        <v>0</v>
      </c>
      <c r="H92" s="207">
        <f>Plan!CO16</f>
        <v>0</v>
      </c>
      <c r="I92" s="206">
        <f>Plan!CO17</f>
        <v>0</v>
      </c>
      <c r="J92" s="207">
        <f>Plan!CO18</f>
        <v>0</v>
      </c>
      <c r="K92" s="206">
        <f>Plan!CO19</f>
        <v>0</v>
      </c>
      <c r="L92" s="207">
        <f>Plan!CO20</f>
        <v>0</v>
      </c>
      <c r="M92" s="206">
        <f>Plan!CO21</f>
        <v>0</v>
      </c>
      <c r="N92" s="207">
        <f>Plan!CO22</f>
        <v>0</v>
      </c>
      <c r="O92" s="206">
        <f>Plan!CO23</f>
        <v>0</v>
      </c>
      <c r="P92" s="207">
        <f>Plan!CO24</f>
        <v>0</v>
      </c>
      <c r="Q92" s="206">
        <f>Plan!CO25</f>
        <v>0</v>
      </c>
      <c r="R92" s="207">
        <f>Plan!CO26</f>
        <v>0</v>
      </c>
      <c r="S92" s="206">
        <f>Plan!CO27</f>
        <v>0</v>
      </c>
      <c r="T92" s="207">
        <f>Plan!CO28</f>
        <v>0</v>
      </c>
      <c r="U92" s="206">
        <f>Plan!CO29</f>
        <v>0</v>
      </c>
      <c r="V92" s="207">
        <f>Plan!CO30</f>
        <v>0</v>
      </c>
      <c r="W92" s="206">
        <f>Plan!CO31</f>
        <v>0</v>
      </c>
      <c r="X92" s="207">
        <f>Plan!CO32</f>
        <v>0</v>
      </c>
      <c r="Y92" s="206">
        <f>Plan!CO33</f>
        <v>0</v>
      </c>
      <c r="Z92" s="207">
        <f>Plan!CO34</f>
        <v>0</v>
      </c>
      <c r="AA92" s="206">
        <f>Plan!CO35</f>
        <v>0</v>
      </c>
      <c r="AB92" s="207">
        <f>Plan!CO36</f>
        <v>0</v>
      </c>
      <c r="AC92" s="206">
        <f>Plan!CO37</f>
        <v>0</v>
      </c>
      <c r="AD92" s="207">
        <f>Plan!CO38</f>
        <v>0</v>
      </c>
      <c r="AE92" s="206">
        <f>Plan!CO39</f>
        <v>0</v>
      </c>
      <c r="AF92" s="207">
        <f>Plan!CO40</f>
        <v>0</v>
      </c>
      <c r="AG92" s="206">
        <f>Plan!CO41</f>
        <v>0</v>
      </c>
      <c r="AH92" s="207">
        <f>Plan!CO42</f>
        <v>0</v>
      </c>
      <c r="AI92" s="206">
        <f>Plan!CO43</f>
        <v>0</v>
      </c>
      <c r="AJ92" s="207">
        <f>Plan!CO44</f>
        <v>0</v>
      </c>
    </row>
    <row r="93" spans="1:36" ht="6" customHeight="1">
      <c r="A93"/>
      <c r="B93" s="98">
        <f>COUNTIF(Feiertage!$H$3:$H$200,F93)</f>
        <v>0</v>
      </c>
      <c r="C93" s="100">
        <f t="shared" si="3"/>
        <v>2</v>
      </c>
      <c r="D93" s="100">
        <f t="shared" si="4"/>
        <v>3</v>
      </c>
      <c r="E93" s="189"/>
      <c r="F93" s="188">
        <f t="shared" si="5"/>
        <v>42458</v>
      </c>
      <c r="G93" s="206">
        <f>Plan!CP15</f>
        <v>0</v>
      </c>
      <c r="H93" s="207">
        <f>Plan!CP16</f>
        <v>0</v>
      </c>
      <c r="I93" s="206">
        <f>Plan!CP17</f>
        <v>0</v>
      </c>
      <c r="J93" s="207">
        <f>Plan!CP18</f>
        <v>0</v>
      </c>
      <c r="K93" s="206">
        <f>Plan!CP19</f>
        <v>0</v>
      </c>
      <c r="L93" s="207">
        <f>Plan!CP20</f>
        <v>0</v>
      </c>
      <c r="M93" s="206">
        <f>Plan!CP21</f>
        <v>0</v>
      </c>
      <c r="N93" s="207">
        <f>Plan!CP22</f>
        <v>0</v>
      </c>
      <c r="O93" s="206">
        <f>Plan!CP23</f>
        <v>0</v>
      </c>
      <c r="P93" s="207">
        <f>Plan!CP24</f>
        <v>0</v>
      </c>
      <c r="Q93" s="206">
        <f>Plan!CP25</f>
        <v>0</v>
      </c>
      <c r="R93" s="207">
        <f>Plan!CP26</f>
        <v>0</v>
      </c>
      <c r="S93" s="206">
        <f>Plan!CP27</f>
        <v>0</v>
      </c>
      <c r="T93" s="207">
        <f>Plan!CP28</f>
        <v>0</v>
      </c>
      <c r="U93" s="206">
        <f>Plan!CP29</f>
        <v>0</v>
      </c>
      <c r="V93" s="207">
        <f>Plan!CP30</f>
        <v>0</v>
      </c>
      <c r="W93" s="206">
        <f>Plan!CP31</f>
        <v>0</v>
      </c>
      <c r="X93" s="207">
        <f>Plan!CP32</f>
        <v>0</v>
      </c>
      <c r="Y93" s="206">
        <f>Plan!CP33</f>
        <v>0</v>
      </c>
      <c r="Z93" s="207">
        <f>Plan!CP34</f>
        <v>0</v>
      </c>
      <c r="AA93" s="206">
        <f>Plan!CP35</f>
        <v>0</v>
      </c>
      <c r="AB93" s="207">
        <f>Plan!CP36</f>
        <v>0</v>
      </c>
      <c r="AC93" s="206">
        <f>Plan!CP37</f>
        <v>0</v>
      </c>
      <c r="AD93" s="207">
        <f>Plan!CP38</f>
        <v>0</v>
      </c>
      <c r="AE93" s="206">
        <f>Plan!CP39</f>
        <v>0</v>
      </c>
      <c r="AF93" s="207">
        <f>Plan!CP40</f>
        <v>0</v>
      </c>
      <c r="AG93" s="206">
        <f>Plan!CP41</f>
        <v>0</v>
      </c>
      <c r="AH93" s="207">
        <f>Plan!CP42</f>
        <v>0</v>
      </c>
      <c r="AI93" s="206">
        <f>Plan!CP43</f>
        <v>0</v>
      </c>
      <c r="AJ93" s="207">
        <f>Plan!CP44</f>
        <v>0</v>
      </c>
    </row>
    <row r="94" spans="1:36" ht="6" customHeight="1">
      <c r="A94"/>
      <c r="B94" s="98">
        <f>COUNTIF(Feiertage!$H$3:$H$200,F94)</f>
        <v>0</v>
      </c>
      <c r="C94" s="100">
        <f t="shared" si="3"/>
        <v>3</v>
      </c>
      <c r="D94" s="100">
        <f t="shared" si="4"/>
        <v>3</v>
      </c>
      <c r="E94" s="189"/>
      <c r="F94" s="188">
        <f t="shared" si="5"/>
        <v>42459</v>
      </c>
      <c r="G94" s="206">
        <f>Plan!CQ15</f>
        <v>0</v>
      </c>
      <c r="H94" s="207">
        <f>Plan!CQ16</f>
        <v>0</v>
      </c>
      <c r="I94" s="206">
        <f>Plan!CQ17</f>
        <v>0</v>
      </c>
      <c r="J94" s="207">
        <f>Plan!CQ18</f>
        <v>0</v>
      </c>
      <c r="K94" s="206">
        <f>Plan!CQ19</f>
        <v>0</v>
      </c>
      <c r="L94" s="207">
        <f>Plan!CQ20</f>
        <v>0</v>
      </c>
      <c r="M94" s="206">
        <f>Plan!CQ21</f>
        <v>0</v>
      </c>
      <c r="N94" s="207">
        <f>Plan!CQ22</f>
        <v>0</v>
      </c>
      <c r="O94" s="206">
        <f>Plan!CQ23</f>
        <v>0</v>
      </c>
      <c r="P94" s="207">
        <f>Plan!CQ24</f>
        <v>0</v>
      </c>
      <c r="Q94" s="206">
        <f>Plan!CQ25</f>
        <v>0</v>
      </c>
      <c r="R94" s="207">
        <f>Plan!CQ26</f>
        <v>0</v>
      </c>
      <c r="S94" s="206">
        <f>Plan!CQ27</f>
        <v>0</v>
      </c>
      <c r="T94" s="207">
        <f>Plan!CQ28</f>
        <v>0</v>
      </c>
      <c r="U94" s="206">
        <f>Plan!CQ29</f>
        <v>0</v>
      </c>
      <c r="V94" s="207">
        <f>Plan!CQ30</f>
        <v>0</v>
      </c>
      <c r="W94" s="206">
        <f>Plan!CQ31</f>
        <v>0</v>
      </c>
      <c r="X94" s="207">
        <f>Plan!CQ32</f>
        <v>0</v>
      </c>
      <c r="Y94" s="206">
        <f>Plan!CQ33</f>
        <v>0</v>
      </c>
      <c r="Z94" s="207">
        <f>Plan!CQ34</f>
        <v>0</v>
      </c>
      <c r="AA94" s="206">
        <f>Plan!CQ35</f>
        <v>0</v>
      </c>
      <c r="AB94" s="207">
        <f>Plan!CQ36</f>
        <v>0</v>
      </c>
      <c r="AC94" s="206">
        <f>Plan!CQ37</f>
        <v>0</v>
      </c>
      <c r="AD94" s="207">
        <f>Plan!CQ38</f>
        <v>0</v>
      </c>
      <c r="AE94" s="206">
        <f>Plan!CQ39</f>
        <v>0</v>
      </c>
      <c r="AF94" s="207">
        <f>Plan!CQ40</f>
        <v>0</v>
      </c>
      <c r="AG94" s="206">
        <f>Plan!CQ41</f>
        <v>0</v>
      </c>
      <c r="AH94" s="207">
        <f>Plan!CQ42</f>
        <v>0</v>
      </c>
      <c r="AI94" s="206">
        <f>Plan!CQ43</f>
        <v>0</v>
      </c>
      <c r="AJ94" s="207">
        <f>Plan!CQ44</f>
        <v>0</v>
      </c>
    </row>
    <row r="95" spans="1:36" ht="6" customHeight="1">
      <c r="A95"/>
      <c r="B95" s="98">
        <f>COUNTIF(Feiertage!$H$3:$H$200,F95)</f>
        <v>0</v>
      </c>
      <c r="C95" s="100">
        <f t="shared" si="3"/>
        <v>4</v>
      </c>
      <c r="D95" s="100">
        <f t="shared" si="4"/>
        <v>3</v>
      </c>
      <c r="E95" s="189"/>
      <c r="F95" s="188">
        <f t="shared" si="5"/>
        <v>42460</v>
      </c>
      <c r="G95" s="206">
        <f>Plan!CR15</f>
        <v>0</v>
      </c>
      <c r="H95" s="207">
        <f>Plan!CR16</f>
        <v>0</v>
      </c>
      <c r="I95" s="206">
        <f>Plan!CR17</f>
        <v>0</v>
      </c>
      <c r="J95" s="207">
        <f>Plan!CR18</f>
        <v>0</v>
      </c>
      <c r="K95" s="206">
        <f>Plan!CR19</f>
        <v>0</v>
      </c>
      <c r="L95" s="207">
        <f>Plan!CR20</f>
        <v>0</v>
      </c>
      <c r="M95" s="206">
        <f>Plan!CR21</f>
        <v>0</v>
      </c>
      <c r="N95" s="207">
        <f>Plan!CR22</f>
        <v>0</v>
      </c>
      <c r="O95" s="206">
        <f>Plan!CR23</f>
        <v>0</v>
      </c>
      <c r="P95" s="207">
        <f>Plan!CR24</f>
        <v>0</v>
      </c>
      <c r="Q95" s="206">
        <f>Plan!CR25</f>
        <v>0</v>
      </c>
      <c r="R95" s="207">
        <f>Plan!CR26</f>
        <v>0</v>
      </c>
      <c r="S95" s="206">
        <f>Plan!CR27</f>
        <v>0</v>
      </c>
      <c r="T95" s="207">
        <f>Plan!CR28</f>
        <v>0</v>
      </c>
      <c r="U95" s="206">
        <f>Plan!CR29</f>
        <v>0</v>
      </c>
      <c r="V95" s="207">
        <f>Plan!CR30</f>
        <v>0</v>
      </c>
      <c r="W95" s="206">
        <f>Plan!CR31</f>
        <v>0</v>
      </c>
      <c r="X95" s="207">
        <f>Plan!CR32</f>
        <v>0</v>
      </c>
      <c r="Y95" s="206">
        <f>Plan!CR33</f>
        <v>0</v>
      </c>
      <c r="Z95" s="207">
        <f>Plan!CR34</f>
        <v>0</v>
      </c>
      <c r="AA95" s="206">
        <f>Plan!CR35</f>
        <v>0</v>
      </c>
      <c r="AB95" s="207">
        <f>Plan!CR36</f>
        <v>0</v>
      </c>
      <c r="AC95" s="206">
        <f>Plan!CR37</f>
        <v>0</v>
      </c>
      <c r="AD95" s="207">
        <f>Plan!CR38</f>
        <v>0</v>
      </c>
      <c r="AE95" s="206">
        <f>Plan!CR39</f>
        <v>0</v>
      </c>
      <c r="AF95" s="207">
        <f>Plan!CR40</f>
        <v>0</v>
      </c>
      <c r="AG95" s="206">
        <f>Plan!CR41</f>
        <v>0</v>
      </c>
      <c r="AH95" s="207">
        <f>Plan!CR42</f>
        <v>0</v>
      </c>
      <c r="AI95" s="206">
        <f>Plan!CR43</f>
        <v>0</v>
      </c>
      <c r="AJ95" s="207">
        <f>Plan!CR44</f>
        <v>0</v>
      </c>
    </row>
    <row r="96" spans="1:36" ht="6" customHeight="1">
      <c r="A96"/>
      <c r="B96" s="98">
        <f>COUNTIF(Feiertage!$H$3:$H$200,F96)</f>
        <v>0</v>
      </c>
      <c r="C96" s="100">
        <f t="shared" si="3"/>
        <v>5</v>
      </c>
      <c r="D96" s="100">
        <f t="shared" si="4"/>
        <v>4</v>
      </c>
      <c r="E96" s="189"/>
      <c r="F96" s="188">
        <f t="shared" si="5"/>
        <v>42461</v>
      </c>
      <c r="G96" s="206">
        <f>Plan!CS15</f>
        <v>0</v>
      </c>
      <c r="H96" s="207">
        <f>Plan!CS16</f>
        <v>0</v>
      </c>
      <c r="I96" s="206">
        <f>Plan!CS17</f>
        <v>0</v>
      </c>
      <c r="J96" s="207">
        <f>Plan!CS18</f>
        <v>0</v>
      </c>
      <c r="K96" s="206">
        <f>Plan!CS19</f>
        <v>0</v>
      </c>
      <c r="L96" s="207">
        <f>Plan!CS20</f>
        <v>0</v>
      </c>
      <c r="M96" s="206">
        <f>Plan!CS21</f>
        <v>0</v>
      </c>
      <c r="N96" s="207">
        <f>Plan!CS22</f>
        <v>0</v>
      </c>
      <c r="O96" s="206">
        <f>Plan!CS23</f>
        <v>0</v>
      </c>
      <c r="P96" s="207">
        <f>Plan!CS24</f>
        <v>0</v>
      </c>
      <c r="Q96" s="206">
        <f>Plan!CS25</f>
        <v>0</v>
      </c>
      <c r="R96" s="207">
        <f>Plan!CS26</f>
        <v>0</v>
      </c>
      <c r="S96" s="206">
        <f>Plan!CS27</f>
        <v>0</v>
      </c>
      <c r="T96" s="207">
        <f>Plan!CS28</f>
        <v>0</v>
      </c>
      <c r="U96" s="206">
        <f>Plan!CS29</f>
        <v>0</v>
      </c>
      <c r="V96" s="207">
        <f>Plan!CS30</f>
        <v>0</v>
      </c>
      <c r="W96" s="206">
        <f>Plan!CS31</f>
        <v>0</v>
      </c>
      <c r="X96" s="207">
        <f>Plan!CS32</f>
        <v>0</v>
      </c>
      <c r="Y96" s="206">
        <f>Plan!CS33</f>
        <v>0</v>
      </c>
      <c r="Z96" s="207">
        <f>Plan!CS34</f>
        <v>0</v>
      </c>
      <c r="AA96" s="206">
        <f>Plan!CS35</f>
        <v>0</v>
      </c>
      <c r="AB96" s="207">
        <f>Plan!CS36</f>
        <v>0</v>
      </c>
      <c r="AC96" s="206">
        <f>Plan!CS37</f>
        <v>0</v>
      </c>
      <c r="AD96" s="207">
        <f>Plan!CS38</f>
        <v>0</v>
      </c>
      <c r="AE96" s="206">
        <f>Plan!CS39</f>
        <v>0</v>
      </c>
      <c r="AF96" s="207">
        <f>Plan!CS40</f>
        <v>0</v>
      </c>
      <c r="AG96" s="206">
        <f>Plan!CS41</f>
        <v>0</v>
      </c>
      <c r="AH96" s="207">
        <f>Plan!CS42</f>
        <v>0</v>
      </c>
      <c r="AI96" s="206">
        <f>Plan!CS43</f>
        <v>0</v>
      </c>
      <c r="AJ96" s="207">
        <f>Plan!CS44</f>
        <v>0</v>
      </c>
    </row>
    <row r="97" spans="1:36" ht="6" customHeight="1">
      <c r="A97"/>
      <c r="B97" s="98">
        <f>COUNTIF(Feiertage!$H$3:$H$200,F97)</f>
        <v>0</v>
      </c>
      <c r="C97" s="100">
        <f t="shared" si="3"/>
        <v>6</v>
      </c>
      <c r="D97" s="100">
        <f t="shared" si="4"/>
        <v>4</v>
      </c>
      <c r="E97" s="189"/>
      <c r="F97" s="188">
        <f t="shared" si="5"/>
        <v>42462</v>
      </c>
      <c r="G97" s="206">
        <f>Plan!CT15</f>
        <v>0</v>
      </c>
      <c r="H97" s="207">
        <f>Plan!CT16</f>
        <v>0</v>
      </c>
      <c r="I97" s="206">
        <f>Plan!CT17</f>
        <v>0</v>
      </c>
      <c r="J97" s="207">
        <f>Plan!CT18</f>
        <v>0</v>
      </c>
      <c r="K97" s="206">
        <f>Plan!CT19</f>
        <v>0</v>
      </c>
      <c r="L97" s="207">
        <f>Plan!CT20</f>
        <v>0</v>
      </c>
      <c r="M97" s="206">
        <f>Plan!CT21</f>
        <v>0</v>
      </c>
      <c r="N97" s="207">
        <f>Plan!CT22</f>
        <v>0</v>
      </c>
      <c r="O97" s="206">
        <f>Plan!CT23</f>
        <v>0</v>
      </c>
      <c r="P97" s="207">
        <f>Plan!CT24</f>
        <v>0</v>
      </c>
      <c r="Q97" s="206">
        <f>Plan!CT25</f>
        <v>0</v>
      </c>
      <c r="R97" s="207">
        <f>Plan!CT26</f>
        <v>0</v>
      </c>
      <c r="S97" s="206">
        <f>Plan!CT27</f>
        <v>0</v>
      </c>
      <c r="T97" s="207">
        <f>Plan!CT28</f>
        <v>0</v>
      </c>
      <c r="U97" s="206">
        <f>Plan!CT29</f>
        <v>0</v>
      </c>
      <c r="V97" s="207">
        <f>Plan!CT30</f>
        <v>0</v>
      </c>
      <c r="W97" s="206">
        <f>Plan!CT31</f>
        <v>0</v>
      </c>
      <c r="X97" s="207">
        <f>Plan!CT32</f>
        <v>0</v>
      </c>
      <c r="Y97" s="206">
        <f>Plan!CT33</f>
        <v>0</v>
      </c>
      <c r="Z97" s="207">
        <f>Plan!CT34</f>
        <v>0</v>
      </c>
      <c r="AA97" s="206">
        <f>Plan!CT35</f>
        <v>0</v>
      </c>
      <c r="AB97" s="207">
        <f>Plan!CT36</f>
        <v>0</v>
      </c>
      <c r="AC97" s="206">
        <f>Plan!CT37</f>
        <v>0</v>
      </c>
      <c r="AD97" s="207">
        <f>Plan!CT38</f>
        <v>0</v>
      </c>
      <c r="AE97" s="206">
        <f>Plan!CT39</f>
        <v>0</v>
      </c>
      <c r="AF97" s="207">
        <f>Plan!CT40</f>
        <v>0</v>
      </c>
      <c r="AG97" s="206">
        <f>Plan!CT41</f>
        <v>0</v>
      </c>
      <c r="AH97" s="207">
        <f>Plan!CT42</f>
        <v>0</v>
      </c>
      <c r="AI97" s="206">
        <f>Plan!CT43</f>
        <v>0</v>
      </c>
      <c r="AJ97" s="207">
        <f>Plan!CT44</f>
        <v>0</v>
      </c>
    </row>
    <row r="98" spans="1:36" ht="6" customHeight="1">
      <c r="A98"/>
      <c r="B98" s="98">
        <f>COUNTIF(Feiertage!$H$3:$H$200,F98)</f>
        <v>0</v>
      </c>
      <c r="C98" s="100">
        <f t="shared" si="3"/>
        <v>7</v>
      </c>
      <c r="D98" s="100">
        <f t="shared" si="4"/>
        <v>4</v>
      </c>
      <c r="E98" s="189"/>
      <c r="F98" s="188">
        <f t="shared" si="5"/>
        <v>42463</v>
      </c>
      <c r="G98" s="206">
        <f>Plan!CU15</f>
        <v>0</v>
      </c>
      <c r="H98" s="207">
        <f>Plan!CU16</f>
        <v>0</v>
      </c>
      <c r="I98" s="206">
        <f>Plan!CU17</f>
        <v>0</v>
      </c>
      <c r="J98" s="207">
        <f>Plan!CU18</f>
        <v>0</v>
      </c>
      <c r="K98" s="206">
        <f>Plan!CU19</f>
        <v>0</v>
      </c>
      <c r="L98" s="207">
        <f>Plan!CU20</f>
        <v>0</v>
      </c>
      <c r="M98" s="206">
        <f>Plan!CU21</f>
        <v>0</v>
      </c>
      <c r="N98" s="207">
        <f>Plan!CU22</f>
        <v>0</v>
      </c>
      <c r="O98" s="206">
        <f>Plan!CU23</f>
        <v>0</v>
      </c>
      <c r="P98" s="207">
        <f>Plan!CU24</f>
        <v>0</v>
      </c>
      <c r="Q98" s="206">
        <f>Plan!CU25</f>
        <v>0</v>
      </c>
      <c r="R98" s="207">
        <f>Plan!CU26</f>
        <v>0</v>
      </c>
      <c r="S98" s="206">
        <f>Plan!CU27</f>
        <v>0</v>
      </c>
      <c r="T98" s="207">
        <f>Plan!CU28</f>
        <v>0</v>
      </c>
      <c r="U98" s="206">
        <f>Plan!CU29</f>
        <v>0</v>
      </c>
      <c r="V98" s="207">
        <f>Plan!CU30</f>
        <v>0</v>
      </c>
      <c r="W98" s="206">
        <f>Plan!CU31</f>
        <v>0</v>
      </c>
      <c r="X98" s="207">
        <f>Plan!CU32</f>
        <v>0</v>
      </c>
      <c r="Y98" s="206">
        <f>Plan!CU33</f>
        <v>0</v>
      </c>
      <c r="Z98" s="207">
        <f>Plan!CU34</f>
        <v>0</v>
      </c>
      <c r="AA98" s="206">
        <f>Plan!CU35</f>
        <v>0</v>
      </c>
      <c r="AB98" s="207">
        <f>Plan!CU36</f>
        <v>0</v>
      </c>
      <c r="AC98" s="206">
        <f>Plan!CU37</f>
        <v>0</v>
      </c>
      <c r="AD98" s="207">
        <f>Plan!CU38</f>
        <v>0</v>
      </c>
      <c r="AE98" s="206">
        <f>Plan!CU39</f>
        <v>0</v>
      </c>
      <c r="AF98" s="207">
        <f>Plan!CU40</f>
        <v>0</v>
      </c>
      <c r="AG98" s="206">
        <f>Plan!CU41</f>
        <v>0</v>
      </c>
      <c r="AH98" s="207">
        <f>Plan!CU42</f>
        <v>0</v>
      </c>
      <c r="AI98" s="206">
        <f>Plan!CU43</f>
        <v>0</v>
      </c>
      <c r="AJ98" s="207">
        <f>Plan!CU44</f>
        <v>0</v>
      </c>
    </row>
    <row r="99" spans="1:36" ht="6" customHeight="1">
      <c r="A99"/>
      <c r="B99" s="98">
        <f>COUNTIF(Feiertage!$H$3:$H$200,F99)</f>
        <v>0</v>
      </c>
      <c r="C99" s="100">
        <f t="shared" si="3"/>
        <v>1</v>
      </c>
      <c r="D99" s="100">
        <f t="shared" si="4"/>
        <v>4</v>
      </c>
      <c r="E99" s="189"/>
      <c r="F99" s="188">
        <f t="shared" si="5"/>
        <v>42464</v>
      </c>
      <c r="G99" s="206">
        <f>Plan!CV15</f>
        <v>0</v>
      </c>
      <c r="H99" s="207">
        <f>Plan!CV16</f>
        <v>0</v>
      </c>
      <c r="I99" s="206">
        <f>Plan!CV17</f>
        <v>0</v>
      </c>
      <c r="J99" s="207">
        <f>Plan!CV18</f>
        <v>0</v>
      </c>
      <c r="K99" s="206">
        <f>Plan!CV19</f>
        <v>0</v>
      </c>
      <c r="L99" s="207">
        <f>Plan!CV20</f>
        <v>0</v>
      </c>
      <c r="M99" s="206">
        <f>Plan!CV21</f>
        <v>0</v>
      </c>
      <c r="N99" s="207">
        <f>Plan!CV22</f>
        <v>0</v>
      </c>
      <c r="O99" s="206">
        <f>Plan!CV23</f>
        <v>0</v>
      </c>
      <c r="P99" s="207">
        <f>Plan!CV24</f>
        <v>0</v>
      </c>
      <c r="Q99" s="206">
        <f>Plan!CV25</f>
        <v>0</v>
      </c>
      <c r="R99" s="207">
        <f>Plan!CV26</f>
        <v>0</v>
      </c>
      <c r="S99" s="206">
        <f>Plan!CV27</f>
        <v>0</v>
      </c>
      <c r="T99" s="207">
        <f>Plan!CV28</f>
        <v>0</v>
      </c>
      <c r="U99" s="206">
        <f>Plan!CV29</f>
        <v>0</v>
      </c>
      <c r="V99" s="207">
        <f>Plan!CV30</f>
        <v>0</v>
      </c>
      <c r="W99" s="206">
        <f>Plan!CV31</f>
        <v>0</v>
      </c>
      <c r="X99" s="207">
        <f>Plan!CV32</f>
        <v>0</v>
      </c>
      <c r="Y99" s="206">
        <f>Plan!CV33</f>
        <v>0</v>
      </c>
      <c r="Z99" s="207">
        <f>Plan!CV34</f>
        <v>0</v>
      </c>
      <c r="AA99" s="206">
        <f>Plan!CV35</f>
        <v>0</v>
      </c>
      <c r="AB99" s="207">
        <f>Plan!CV36</f>
        <v>0</v>
      </c>
      <c r="AC99" s="206">
        <f>Plan!CV37</f>
        <v>0</v>
      </c>
      <c r="AD99" s="207">
        <f>Plan!CV38</f>
        <v>0</v>
      </c>
      <c r="AE99" s="206">
        <f>Plan!CV39</f>
        <v>0</v>
      </c>
      <c r="AF99" s="207">
        <f>Plan!CV40</f>
        <v>0</v>
      </c>
      <c r="AG99" s="206">
        <f>Plan!CV41</f>
        <v>0</v>
      </c>
      <c r="AH99" s="207">
        <f>Plan!CV42</f>
        <v>0</v>
      </c>
      <c r="AI99" s="206">
        <f>Plan!CV43</f>
        <v>0</v>
      </c>
      <c r="AJ99" s="207">
        <f>Plan!CV44</f>
        <v>0</v>
      </c>
    </row>
    <row r="100" spans="1:36" ht="6" customHeight="1">
      <c r="A100"/>
      <c r="B100" s="98">
        <f>COUNTIF(Feiertage!$H$3:$H$200,F100)</f>
        <v>0</v>
      </c>
      <c r="C100" s="100">
        <f t="shared" si="3"/>
        <v>2</v>
      </c>
      <c r="D100" s="100">
        <f t="shared" si="4"/>
        <v>4</v>
      </c>
      <c r="E100" s="189"/>
      <c r="F100" s="188">
        <f t="shared" si="5"/>
        <v>42465</v>
      </c>
      <c r="G100" s="206">
        <f>Plan!CW15</f>
        <v>0</v>
      </c>
      <c r="H100" s="207">
        <f>Plan!CW16</f>
        <v>0</v>
      </c>
      <c r="I100" s="206">
        <f>Plan!CW17</f>
        <v>0</v>
      </c>
      <c r="J100" s="207">
        <f>Plan!CW18</f>
        <v>0</v>
      </c>
      <c r="K100" s="206">
        <f>Plan!CW19</f>
        <v>0</v>
      </c>
      <c r="L100" s="207">
        <f>Plan!CW20</f>
        <v>0</v>
      </c>
      <c r="M100" s="206">
        <f>Plan!CW21</f>
        <v>0</v>
      </c>
      <c r="N100" s="207">
        <f>Plan!CW22</f>
        <v>0</v>
      </c>
      <c r="O100" s="206">
        <f>Plan!CW23</f>
        <v>0</v>
      </c>
      <c r="P100" s="207">
        <f>Plan!CW24</f>
        <v>0</v>
      </c>
      <c r="Q100" s="206">
        <f>Plan!CW25</f>
        <v>0</v>
      </c>
      <c r="R100" s="207">
        <f>Plan!CW26</f>
        <v>0</v>
      </c>
      <c r="S100" s="206">
        <f>Plan!CW27</f>
        <v>0</v>
      </c>
      <c r="T100" s="207">
        <f>Plan!CW28</f>
        <v>0</v>
      </c>
      <c r="U100" s="206">
        <f>Plan!CW29</f>
        <v>0</v>
      </c>
      <c r="V100" s="207">
        <f>Plan!CW30</f>
        <v>0</v>
      </c>
      <c r="W100" s="206">
        <f>Plan!CW31</f>
        <v>0</v>
      </c>
      <c r="X100" s="207">
        <f>Plan!CW32</f>
        <v>0</v>
      </c>
      <c r="Y100" s="206">
        <f>Plan!CW33</f>
        <v>0</v>
      </c>
      <c r="Z100" s="207">
        <f>Plan!CW34</f>
        <v>0</v>
      </c>
      <c r="AA100" s="206">
        <f>Plan!CW35</f>
        <v>0</v>
      </c>
      <c r="AB100" s="207">
        <f>Plan!CW36</f>
        <v>0</v>
      </c>
      <c r="AC100" s="206">
        <f>Plan!CW37</f>
        <v>0</v>
      </c>
      <c r="AD100" s="207">
        <f>Plan!CW38</f>
        <v>0</v>
      </c>
      <c r="AE100" s="206">
        <f>Plan!CW39</f>
        <v>0</v>
      </c>
      <c r="AF100" s="207">
        <f>Plan!CW40</f>
        <v>0</v>
      </c>
      <c r="AG100" s="206">
        <f>Plan!CW41</f>
        <v>0</v>
      </c>
      <c r="AH100" s="207">
        <f>Plan!CW42</f>
        <v>0</v>
      </c>
      <c r="AI100" s="206">
        <f>Plan!CW43</f>
        <v>0</v>
      </c>
      <c r="AJ100" s="207">
        <f>Plan!CW44</f>
        <v>0</v>
      </c>
    </row>
    <row r="101" spans="1:36" ht="6" customHeight="1">
      <c r="A101"/>
      <c r="B101" s="98">
        <f>COUNTIF(Feiertage!$H$3:$H$200,F101)</f>
        <v>0</v>
      </c>
      <c r="C101" s="100">
        <f t="shared" si="3"/>
        <v>3</v>
      </c>
      <c r="D101" s="100">
        <f t="shared" si="4"/>
        <v>4</v>
      </c>
      <c r="E101" s="189"/>
      <c r="F101" s="188">
        <f t="shared" si="5"/>
        <v>42466</v>
      </c>
      <c r="G101" s="206">
        <f>Plan!CX15</f>
        <v>0</v>
      </c>
      <c r="H101" s="207">
        <f>Plan!CX16</f>
        <v>0</v>
      </c>
      <c r="I101" s="206">
        <f>Plan!CX17</f>
        <v>0</v>
      </c>
      <c r="J101" s="207">
        <f>Plan!CX18</f>
        <v>0</v>
      </c>
      <c r="K101" s="206">
        <f>Plan!CX19</f>
        <v>0</v>
      </c>
      <c r="L101" s="207">
        <f>Plan!CX20</f>
        <v>0</v>
      </c>
      <c r="M101" s="206">
        <f>Plan!CX21</f>
        <v>0</v>
      </c>
      <c r="N101" s="207">
        <f>Plan!CX22</f>
        <v>0</v>
      </c>
      <c r="O101" s="206">
        <f>Plan!CX23</f>
        <v>0</v>
      </c>
      <c r="P101" s="207">
        <f>Plan!CX24</f>
        <v>0</v>
      </c>
      <c r="Q101" s="206">
        <f>Plan!CX25</f>
        <v>0</v>
      </c>
      <c r="R101" s="207">
        <f>Plan!CX26</f>
        <v>0</v>
      </c>
      <c r="S101" s="206">
        <f>Plan!CX27</f>
        <v>0</v>
      </c>
      <c r="T101" s="207">
        <f>Plan!CX28</f>
        <v>0</v>
      </c>
      <c r="U101" s="206">
        <f>Plan!CX29</f>
        <v>0</v>
      </c>
      <c r="V101" s="207">
        <f>Plan!CX30</f>
        <v>0</v>
      </c>
      <c r="W101" s="206">
        <f>Plan!CX31</f>
        <v>0</v>
      </c>
      <c r="X101" s="207">
        <f>Plan!CX32</f>
        <v>0</v>
      </c>
      <c r="Y101" s="206">
        <f>Plan!CX33</f>
        <v>0</v>
      </c>
      <c r="Z101" s="207">
        <f>Plan!CX34</f>
        <v>0</v>
      </c>
      <c r="AA101" s="206">
        <f>Plan!CX35</f>
        <v>0</v>
      </c>
      <c r="AB101" s="207">
        <f>Plan!CX36</f>
        <v>0</v>
      </c>
      <c r="AC101" s="206">
        <f>Plan!CX37</f>
        <v>0</v>
      </c>
      <c r="AD101" s="207">
        <f>Plan!CX38</f>
        <v>0</v>
      </c>
      <c r="AE101" s="206">
        <f>Plan!CX39</f>
        <v>0</v>
      </c>
      <c r="AF101" s="207">
        <f>Plan!CX40</f>
        <v>0</v>
      </c>
      <c r="AG101" s="206">
        <f>Plan!CX41</f>
        <v>0</v>
      </c>
      <c r="AH101" s="207">
        <f>Plan!CX42</f>
        <v>0</v>
      </c>
      <c r="AI101" s="206">
        <f>Plan!CX43</f>
        <v>0</v>
      </c>
      <c r="AJ101" s="207">
        <f>Plan!CX44</f>
        <v>0</v>
      </c>
    </row>
    <row r="102" spans="1:36" ht="6" customHeight="1">
      <c r="A102"/>
      <c r="B102" s="98">
        <f>COUNTIF(Feiertage!$H$3:$H$200,F102)</f>
        <v>0</v>
      </c>
      <c r="C102" s="100">
        <f t="shared" si="3"/>
        <v>4</v>
      </c>
      <c r="D102" s="100">
        <f t="shared" si="4"/>
        <v>4</v>
      </c>
      <c r="E102" s="189"/>
      <c r="F102" s="188">
        <f t="shared" si="5"/>
        <v>42467</v>
      </c>
      <c r="G102" s="206">
        <f>Plan!CY15</f>
        <v>0</v>
      </c>
      <c r="H102" s="207">
        <f>Plan!CY16</f>
        <v>0</v>
      </c>
      <c r="I102" s="206">
        <f>Plan!CY17</f>
        <v>0</v>
      </c>
      <c r="J102" s="207">
        <f>Plan!CY18</f>
        <v>0</v>
      </c>
      <c r="K102" s="206">
        <f>Plan!CY19</f>
        <v>0</v>
      </c>
      <c r="L102" s="207">
        <f>Plan!CY20</f>
        <v>0</v>
      </c>
      <c r="M102" s="206">
        <f>Plan!CY21</f>
        <v>0</v>
      </c>
      <c r="N102" s="207">
        <f>Plan!CY22</f>
        <v>0</v>
      </c>
      <c r="O102" s="206">
        <f>Plan!CY23</f>
        <v>0</v>
      </c>
      <c r="P102" s="207">
        <f>Plan!CY24</f>
        <v>0</v>
      </c>
      <c r="Q102" s="206">
        <f>Plan!CY25</f>
        <v>0</v>
      </c>
      <c r="R102" s="207">
        <f>Plan!CY26</f>
        <v>0</v>
      </c>
      <c r="S102" s="206">
        <f>Plan!CY27</f>
        <v>0</v>
      </c>
      <c r="T102" s="207">
        <f>Plan!CY28</f>
        <v>0</v>
      </c>
      <c r="U102" s="206">
        <f>Plan!CY29</f>
        <v>0</v>
      </c>
      <c r="V102" s="207">
        <f>Plan!CY30</f>
        <v>0</v>
      </c>
      <c r="W102" s="206">
        <f>Plan!CY31</f>
        <v>0</v>
      </c>
      <c r="X102" s="207">
        <f>Plan!CY32</f>
        <v>0</v>
      </c>
      <c r="Y102" s="206">
        <f>Plan!CY33</f>
        <v>0</v>
      </c>
      <c r="Z102" s="207">
        <f>Plan!CY34</f>
        <v>0</v>
      </c>
      <c r="AA102" s="206">
        <f>Plan!CY35</f>
        <v>0</v>
      </c>
      <c r="AB102" s="207">
        <f>Plan!CY36</f>
        <v>0</v>
      </c>
      <c r="AC102" s="206">
        <f>Plan!CY37</f>
        <v>0</v>
      </c>
      <c r="AD102" s="207">
        <f>Plan!CY38</f>
        <v>0</v>
      </c>
      <c r="AE102" s="206">
        <f>Plan!CY39</f>
        <v>0</v>
      </c>
      <c r="AF102" s="207">
        <f>Plan!CY40</f>
        <v>0</v>
      </c>
      <c r="AG102" s="206">
        <f>Plan!CY41</f>
        <v>0</v>
      </c>
      <c r="AH102" s="207">
        <f>Plan!CY42</f>
        <v>0</v>
      </c>
      <c r="AI102" s="206">
        <f>Plan!CY43</f>
        <v>0</v>
      </c>
      <c r="AJ102" s="207">
        <f>Plan!CY44</f>
        <v>0</v>
      </c>
    </row>
    <row r="103" spans="1:36" ht="6" customHeight="1">
      <c r="A103"/>
      <c r="B103" s="98">
        <f>COUNTIF(Feiertage!$H$3:$H$200,F103)</f>
        <v>0</v>
      </c>
      <c r="C103" s="100">
        <f t="shared" si="3"/>
        <v>5</v>
      </c>
      <c r="D103" s="100">
        <f t="shared" si="4"/>
        <v>4</v>
      </c>
      <c r="E103" s="189"/>
      <c r="F103" s="188">
        <f t="shared" si="5"/>
        <v>42468</v>
      </c>
      <c r="G103" s="206">
        <f>Plan!CZ15</f>
        <v>0</v>
      </c>
      <c r="H103" s="207">
        <f>Plan!CZ16</f>
        <v>0</v>
      </c>
      <c r="I103" s="206">
        <f>Plan!CZ17</f>
        <v>0</v>
      </c>
      <c r="J103" s="207">
        <f>Plan!CZ18</f>
        <v>0</v>
      </c>
      <c r="K103" s="206">
        <f>Plan!CZ19</f>
        <v>0</v>
      </c>
      <c r="L103" s="207">
        <f>Plan!CZ20</f>
        <v>0</v>
      </c>
      <c r="M103" s="206">
        <f>Plan!CZ21</f>
        <v>0</v>
      </c>
      <c r="N103" s="207">
        <f>Plan!CZ22</f>
        <v>0</v>
      </c>
      <c r="O103" s="206">
        <f>Plan!CZ23</f>
        <v>0</v>
      </c>
      <c r="P103" s="207">
        <f>Plan!CZ24</f>
        <v>0</v>
      </c>
      <c r="Q103" s="206">
        <f>Plan!CZ25</f>
        <v>0</v>
      </c>
      <c r="R103" s="207">
        <f>Plan!CZ26</f>
        <v>0</v>
      </c>
      <c r="S103" s="206">
        <f>Plan!CZ27</f>
        <v>0</v>
      </c>
      <c r="T103" s="207">
        <f>Plan!CZ28</f>
        <v>0</v>
      </c>
      <c r="U103" s="206">
        <f>Plan!CZ29</f>
        <v>0</v>
      </c>
      <c r="V103" s="207">
        <f>Plan!CZ30</f>
        <v>0</v>
      </c>
      <c r="W103" s="206">
        <f>Plan!CZ31</f>
        <v>0</v>
      </c>
      <c r="X103" s="207">
        <f>Plan!CZ32</f>
        <v>0</v>
      </c>
      <c r="Y103" s="206">
        <f>Plan!CZ33</f>
        <v>0</v>
      </c>
      <c r="Z103" s="207">
        <f>Plan!CZ34</f>
        <v>0</v>
      </c>
      <c r="AA103" s="206">
        <f>Plan!CZ35</f>
        <v>0</v>
      </c>
      <c r="AB103" s="207">
        <f>Plan!CZ36</f>
        <v>0</v>
      </c>
      <c r="AC103" s="206">
        <f>Plan!CZ37</f>
        <v>0</v>
      </c>
      <c r="AD103" s="207">
        <f>Plan!CZ38</f>
        <v>0</v>
      </c>
      <c r="AE103" s="206">
        <f>Plan!CZ39</f>
        <v>0</v>
      </c>
      <c r="AF103" s="207">
        <f>Plan!CZ40</f>
        <v>0</v>
      </c>
      <c r="AG103" s="206">
        <f>Plan!CZ41</f>
        <v>0</v>
      </c>
      <c r="AH103" s="207">
        <f>Plan!CZ42</f>
        <v>0</v>
      </c>
      <c r="AI103" s="206">
        <f>Plan!CZ43</f>
        <v>0</v>
      </c>
      <c r="AJ103" s="207">
        <f>Plan!CZ44</f>
        <v>0</v>
      </c>
    </row>
    <row r="104" spans="1:36" ht="6" customHeight="1">
      <c r="A104"/>
      <c r="B104" s="98">
        <f>COUNTIF(Feiertage!$H$3:$H$200,F104)</f>
        <v>0</v>
      </c>
      <c r="C104" s="100">
        <f t="shared" si="3"/>
        <v>6</v>
      </c>
      <c r="D104" s="100">
        <f t="shared" si="4"/>
        <v>4</v>
      </c>
      <c r="E104" s="189"/>
      <c r="F104" s="188">
        <f t="shared" si="5"/>
        <v>42469</v>
      </c>
      <c r="G104" s="206">
        <f>Plan!DA15</f>
        <v>0</v>
      </c>
      <c r="H104" s="207">
        <f>Plan!DA16</f>
        <v>0</v>
      </c>
      <c r="I104" s="206">
        <f>Plan!DA17</f>
        <v>0</v>
      </c>
      <c r="J104" s="207">
        <f>Plan!DA18</f>
        <v>0</v>
      </c>
      <c r="K104" s="206">
        <f>Plan!DA19</f>
        <v>0</v>
      </c>
      <c r="L104" s="207">
        <f>Plan!DA20</f>
        <v>0</v>
      </c>
      <c r="M104" s="206">
        <f>Plan!DA21</f>
        <v>0</v>
      </c>
      <c r="N104" s="207">
        <f>Plan!DA22</f>
        <v>0</v>
      </c>
      <c r="O104" s="206">
        <f>Plan!DA23</f>
        <v>0</v>
      </c>
      <c r="P104" s="207">
        <f>Plan!DA24</f>
        <v>0</v>
      </c>
      <c r="Q104" s="206">
        <f>Plan!DA25</f>
        <v>0</v>
      </c>
      <c r="R104" s="207">
        <f>Plan!DA26</f>
        <v>0</v>
      </c>
      <c r="S104" s="206">
        <f>Plan!DA27</f>
        <v>0</v>
      </c>
      <c r="T104" s="207">
        <f>Plan!DA28</f>
        <v>0</v>
      </c>
      <c r="U104" s="206">
        <f>Plan!DA29</f>
        <v>0</v>
      </c>
      <c r="V104" s="207">
        <f>Plan!DA30</f>
        <v>0</v>
      </c>
      <c r="W104" s="206">
        <f>Plan!DA31</f>
        <v>0</v>
      </c>
      <c r="X104" s="207">
        <f>Plan!DA32</f>
        <v>0</v>
      </c>
      <c r="Y104" s="206">
        <f>Plan!DA33</f>
        <v>0</v>
      </c>
      <c r="Z104" s="207">
        <f>Plan!DA34</f>
        <v>0</v>
      </c>
      <c r="AA104" s="206">
        <f>Plan!DA35</f>
        <v>0</v>
      </c>
      <c r="AB104" s="207">
        <f>Plan!DA36</f>
        <v>0</v>
      </c>
      <c r="AC104" s="206">
        <f>Plan!DA37</f>
        <v>0</v>
      </c>
      <c r="AD104" s="207">
        <f>Plan!DA38</f>
        <v>0</v>
      </c>
      <c r="AE104" s="206">
        <f>Plan!DA39</f>
        <v>0</v>
      </c>
      <c r="AF104" s="207">
        <f>Plan!DA40</f>
        <v>0</v>
      </c>
      <c r="AG104" s="206">
        <f>Plan!DA41</f>
        <v>0</v>
      </c>
      <c r="AH104" s="207">
        <f>Plan!DA42</f>
        <v>0</v>
      </c>
      <c r="AI104" s="206">
        <f>Plan!DA43</f>
        <v>0</v>
      </c>
      <c r="AJ104" s="207">
        <f>Plan!DA44</f>
        <v>0</v>
      </c>
    </row>
    <row r="105" spans="1:36" ht="6" customHeight="1">
      <c r="A105"/>
      <c r="B105" s="98">
        <f>COUNTIF(Feiertage!$H$3:$H$200,F105)</f>
        <v>0</v>
      </c>
      <c r="C105" s="100">
        <f t="shared" si="3"/>
        <v>7</v>
      </c>
      <c r="D105" s="100">
        <f t="shared" si="4"/>
        <v>4</v>
      </c>
      <c r="E105" s="189"/>
      <c r="F105" s="188">
        <f t="shared" si="5"/>
        <v>42470</v>
      </c>
      <c r="G105" s="206">
        <f>Plan!DB15</f>
        <v>0</v>
      </c>
      <c r="H105" s="207">
        <f>Plan!DB16</f>
        <v>0</v>
      </c>
      <c r="I105" s="206">
        <f>Plan!DB17</f>
        <v>0</v>
      </c>
      <c r="J105" s="207">
        <f>Plan!DB18</f>
        <v>0</v>
      </c>
      <c r="K105" s="206">
        <f>Plan!DB19</f>
        <v>0</v>
      </c>
      <c r="L105" s="207">
        <f>Plan!DB20</f>
        <v>0</v>
      </c>
      <c r="M105" s="206">
        <f>Plan!DB21</f>
        <v>0</v>
      </c>
      <c r="N105" s="207">
        <f>Plan!DB22</f>
        <v>0</v>
      </c>
      <c r="O105" s="206">
        <f>Plan!DB23</f>
        <v>0</v>
      </c>
      <c r="P105" s="207">
        <f>Plan!DB24</f>
        <v>0</v>
      </c>
      <c r="Q105" s="206">
        <f>Plan!DB25</f>
        <v>0</v>
      </c>
      <c r="R105" s="207">
        <f>Plan!DB26</f>
        <v>0</v>
      </c>
      <c r="S105" s="206">
        <f>Plan!DB27</f>
        <v>0</v>
      </c>
      <c r="T105" s="207">
        <f>Plan!DB28</f>
        <v>0</v>
      </c>
      <c r="U105" s="206">
        <f>Plan!DB29</f>
        <v>0</v>
      </c>
      <c r="V105" s="207">
        <f>Plan!DB30</f>
        <v>0</v>
      </c>
      <c r="W105" s="206">
        <f>Plan!DB31</f>
        <v>0</v>
      </c>
      <c r="X105" s="207">
        <f>Plan!DB32</f>
        <v>0</v>
      </c>
      <c r="Y105" s="206">
        <f>Plan!DB33</f>
        <v>0</v>
      </c>
      <c r="Z105" s="207">
        <f>Plan!DB34</f>
        <v>0</v>
      </c>
      <c r="AA105" s="206">
        <f>Plan!DB35</f>
        <v>0</v>
      </c>
      <c r="AB105" s="207">
        <f>Plan!DB36</f>
        <v>0</v>
      </c>
      <c r="AC105" s="206">
        <f>Plan!DB37</f>
        <v>0</v>
      </c>
      <c r="AD105" s="207">
        <f>Plan!DB38</f>
        <v>0</v>
      </c>
      <c r="AE105" s="206">
        <f>Plan!DB39</f>
        <v>0</v>
      </c>
      <c r="AF105" s="207">
        <f>Plan!DB40</f>
        <v>0</v>
      </c>
      <c r="AG105" s="206">
        <f>Plan!DB41</f>
        <v>0</v>
      </c>
      <c r="AH105" s="207">
        <f>Plan!DB42</f>
        <v>0</v>
      </c>
      <c r="AI105" s="206">
        <f>Plan!DB43</f>
        <v>0</v>
      </c>
      <c r="AJ105" s="207">
        <f>Plan!DB44</f>
        <v>0</v>
      </c>
    </row>
    <row r="106" spans="1:36" ht="6" customHeight="1">
      <c r="A106"/>
      <c r="B106" s="98">
        <f>COUNTIF(Feiertage!$H$3:$H$200,F106)</f>
        <v>0</v>
      </c>
      <c r="C106" s="100">
        <f t="shared" si="3"/>
        <v>1</v>
      </c>
      <c r="D106" s="100">
        <f t="shared" si="4"/>
        <v>4</v>
      </c>
      <c r="E106" s="189"/>
      <c r="F106" s="188">
        <f t="shared" si="5"/>
        <v>42471</v>
      </c>
      <c r="G106" s="206">
        <f>Plan!DC15</f>
        <v>0</v>
      </c>
      <c r="H106" s="207">
        <f>Plan!DC16</f>
        <v>0</v>
      </c>
      <c r="I106" s="206">
        <f>Plan!DC17</f>
        <v>0</v>
      </c>
      <c r="J106" s="207">
        <f>Plan!DC18</f>
        <v>0</v>
      </c>
      <c r="K106" s="206">
        <f>Plan!DC19</f>
        <v>0</v>
      </c>
      <c r="L106" s="207">
        <f>Plan!DC20</f>
        <v>0</v>
      </c>
      <c r="M106" s="206">
        <f>Plan!DC21</f>
        <v>0</v>
      </c>
      <c r="N106" s="207">
        <f>Plan!DC22</f>
        <v>0</v>
      </c>
      <c r="O106" s="206">
        <f>Plan!DC23</f>
        <v>0</v>
      </c>
      <c r="P106" s="207">
        <f>Plan!DC24</f>
        <v>0</v>
      </c>
      <c r="Q106" s="206">
        <f>Plan!DC25</f>
        <v>0</v>
      </c>
      <c r="R106" s="207">
        <f>Plan!DC26</f>
        <v>0</v>
      </c>
      <c r="S106" s="206">
        <f>Plan!DC27</f>
        <v>0</v>
      </c>
      <c r="T106" s="207">
        <f>Plan!DC28</f>
        <v>0</v>
      </c>
      <c r="U106" s="206">
        <f>Plan!DC29</f>
        <v>0</v>
      </c>
      <c r="V106" s="207">
        <f>Plan!DC30</f>
        <v>0</v>
      </c>
      <c r="W106" s="206">
        <f>Plan!DC31</f>
        <v>0</v>
      </c>
      <c r="X106" s="207">
        <f>Plan!DC32</f>
        <v>0</v>
      </c>
      <c r="Y106" s="206">
        <f>Plan!DC33</f>
        <v>0</v>
      </c>
      <c r="Z106" s="207">
        <f>Plan!DC34</f>
        <v>0</v>
      </c>
      <c r="AA106" s="206">
        <f>Plan!DC35</f>
        <v>0</v>
      </c>
      <c r="AB106" s="207">
        <f>Plan!DC36</f>
        <v>0</v>
      </c>
      <c r="AC106" s="206">
        <f>Plan!DC37</f>
        <v>0</v>
      </c>
      <c r="AD106" s="207">
        <f>Plan!DC38</f>
        <v>0</v>
      </c>
      <c r="AE106" s="206">
        <f>Plan!DC39</f>
        <v>0</v>
      </c>
      <c r="AF106" s="207">
        <f>Plan!DC40</f>
        <v>0</v>
      </c>
      <c r="AG106" s="206">
        <f>Plan!DC41</f>
        <v>0</v>
      </c>
      <c r="AH106" s="207">
        <f>Plan!DC42</f>
        <v>0</v>
      </c>
      <c r="AI106" s="206">
        <f>Plan!DC43</f>
        <v>0</v>
      </c>
      <c r="AJ106" s="207">
        <f>Plan!DC44</f>
        <v>0</v>
      </c>
    </row>
    <row r="107" spans="1:36" ht="6" customHeight="1">
      <c r="A107"/>
      <c r="B107" s="98">
        <f>COUNTIF(Feiertage!$H$3:$H$200,F107)</f>
        <v>0</v>
      </c>
      <c r="C107" s="100">
        <f t="shared" si="3"/>
        <v>2</v>
      </c>
      <c r="D107" s="100">
        <f t="shared" si="4"/>
        <v>4</v>
      </c>
      <c r="E107" s="189" t="s">
        <v>1</v>
      </c>
      <c r="F107" s="188">
        <f t="shared" si="5"/>
        <v>42472</v>
      </c>
      <c r="G107" s="206">
        <f>Plan!DD15</f>
        <v>0</v>
      </c>
      <c r="H107" s="207">
        <f>Plan!DD16</f>
        <v>0</v>
      </c>
      <c r="I107" s="206">
        <f>Plan!DD17</f>
        <v>0</v>
      </c>
      <c r="J107" s="207">
        <f>Plan!DD18</f>
        <v>0</v>
      </c>
      <c r="K107" s="206">
        <f>Plan!DD19</f>
        <v>0</v>
      </c>
      <c r="L107" s="207">
        <f>Plan!DD20</f>
        <v>0</v>
      </c>
      <c r="M107" s="206">
        <f>Plan!DD21</f>
        <v>0</v>
      </c>
      <c r="N107" s="207">
        <f>Plan!DD22</f>
        <v>0</v>
      </c>
      <c r="O107" s="206">
        <f>Plan!DD23</f>
        <v>0</v>
      </c>
      <c r="P107" s="207">
        <f>Plan!DD24</f>
        <v>0</v>
      </c>
      <c r="Q107" s="206">
        <f>Plan!DD25</f>
        <v>0</v>
      </c>
      <c r="R107" s="207">
        <f>Plan!DD26</f>
        <v>0</v>
      </c>
      <c r="S107" s="206">
        <f>Plan!DD27</f>
        <v>0</v>
      </c>
      <c r="T107" s="207">
        <f>Plan!DD28</f>
        <v>0</v>
      </c>
      <c r="U107" s="206">
        <f>Plan!DD29</f>
        <v>0</v>
      </c>
      <c r="V107" s="207">
        <f>Plan!DD30</f>
        <v>0</v>
      </c>
      <c r="W107" s="206">
        <f>Plan!DD31</f>
        <v>0</v>
      </c>
      <c r="X107" s="207">
        <f>Plan!DD32</f>
        <v>0</v>
      </c>
      <c r="Y107" s="206">
        <f>Plan!DD33</f>
        <v>0</v>
      </c>
      <c r="Z107" s="207">
        <f>Plan!DD34</f>
        <v>0</v>
      </c>
      <c r="AA107" s="206">
        <f>Plan!DD35</f>
        <v>0</v>
      </c>
      <c r="AB107" s="207">
        <f>Plan!DD36</f>
        <v>0</v>
      </c>
      <c r="AC107" s="206">
        <f>Plan!DD37</f>
        <v>0</v>
      </c>
      <c r="AD107" s="207">
        <f>Plan!DD38</f>
        <v>0</v>
      </c>
      <c r="AE107" s="206">
        <f>Plan!DD39</f>
        <v>0</v>
      </c>
      <c r="AF107" s="207">
        <f>Plan!DD40</f>
        <v>0</v>
      </c>
      <c r="AG107" s="206">
        <f>Plan!DD41</f>
        <v>0</v>
      </c>
      <c r="AH107" s="207">
        <f>Plan!DD42</f>
        <v>0</v>
      </c>
      <c r="AI107" s="206">
        <f>Plan!DD43</f>
        <v>0</v>
      </c>
      <c r="AJ107" s="207">
        <f>Plan!DD44</f>
        <v>0</v>
      </c>
    </row>
    <row r="108" spans="1:36" ht="6" customHeight="1">
      <c r="A108"/>
      <c r="B108" s="98">
        <f>COUNTIF(Feiertage!$H$3:$H$200,F108)</f>
        <v>0</v>
      </c>
      <c r="C108" s="100">
        <f t="shared" si="3"/>
        <v>3</v>
      </c>
      <c r="D108" s="100">
        <f t="shared" si="4"/>
        <v>4</v>
      </c>
      <c r="E108" s="189" t="s">
        <v>11</v>
      </c>
      <c r="F108" s="188">
        <f t="shared" si="5"/>
        <v>42473</v>
      </c>
      <c r="G108" s="206">
        <f>Plan!DE15</f>
        <v>0</v>
      </c>
      <c r="H108" s="207">
        <f>Plan!DE16</f>
        <v>0</v>
      </c>
      <c r="I108" s="206">
        <f>Plan!DE17</f>
        <v>0</v>
      </c>
      <c r="J108" s="207">
        <f>Plan!DE18</f>
        <v>0</v>
      </c>
      <c r="K108" s="206">
        <f>Plan!DE19</f>
        <v>0</v>
      </c>
      <c r="L108" s="207">
        <f>Plan!DE20</f>
        <v>0</v>
      </c>
      <c r="M108" s="206">
        <f>Plan!DE21</f>
        <v>0</v>
      </c>
      <c r="N108" s="207">
        <f>Plan!DE22</f>
        <v>0</v>
      </c>
      <c r="O108" s="206">
        <f>Plan!DE23</f>
        <v>0</v>
      </c>
      <c r="P108" s="207">
        <f>Plan!DE24</f>
        <v>0</v>
      </c>
      <c r="Q108" s="206">
        <f>Plan!DE25</f>
        <v>0</v>
      </c>
      <c r="R108" s="207">
        <f>Plan!DE26</f>
        <v>0</v>
      </c>
      <c r="S108" s="206">
        <f>Plan!DE27</f>
        <v>0</v>
      </c>
      <c r="T108" s="207">
        <f>Plan!DE28</f>
        <v>0</v>
      </c>
      <c r="U108" s="206">
        <f>Plan!DE29</f>
        <v>0</v>
      </c>
      <c r="V108" s="207">
        <f>Plan!DE30</f>
        <v>0</v>
      </c>
      <c r="W108" s="206">
        <f>Plan!DE31</f>
        <v>0</v>
      </c>
      <c r="X108" s="207">
        <f>Plan!DE32</f>
        <v>0</v>
      </c>
      <c r="Y108" s="206">
        <f>Plan!DE33</f>
        <v>0</v>
      </c>
      <c r="Z108" s="207">
        <f>Plan!DE34</f>
        <v>0</v>
      </c>
      <c r="AA108" s="206">
        <f>Plan!DE35</f>
        <v>0</v>
      </c>
      <c r="AB108" s="207">
        <f>Plan!DE36</f>
        <v>0</v>
      </c>
      <c r="AC108" s="206">
        <f>Plan!DE37</f>
        <v>0</v>
      </c>
      <c r="AD108" s="207">
        <f>Plan!DE38</f>
        <v>0</v>
      </c>
      <c r="AE108" s="206">
        <f>Plan!DE39</f>
        <v>0</v>
      </c>
      <c r="AF108" s="207">
        <f>Plan!DE40</f>
        <v>0</v>
      </c>
      <c r="AG108" s="206">
        <f>Plan!DE41</f>
        <v>0</v>
      </c>
      <c r="AH108" s="207">
        <f>Plan!DE42</f>
        <v>0</v>
      </c>
      <c r="AI108" s="206">
        <f>Plan!DE43</f>
        <v>0</v>
      </c>
      <c r="AJ108" s="207">
        <f>Plan!DE44</f>
        <v>0</v>
      </c>
    </row>
    <row r="109" spans="1:36" ht="6" customHeight="1">
      <c r="A109"/>
      <c r="B109" s="98">
        <f>COUNTIF(Feiertage!$H$3:$H$200,F109)</f>
        <v>0</v>
      </c>
      <c r="C109" s="100">
        <f t="shared" si="3"/>
        <v>4</v>
      </c>
      <c r="D109" s="100">
        <f t="shared" si="4"/>
        <v>4</v>
      </c>
      <c r="E109" s="189" t="s">
        <v>4</v>
      </c>
      <c r="F109" s="188">
        <f t="shared" si="5"/>
        <v>42474</v>
      </c>
      <c r="G109" s="206">
        <f>Plan!DF15</f>
        <v>0</v>
      </c>
      <c r="H109" s="207">
        <f>Plan!DF16</f>
        <v>0</v>
      </c>
      <c r="I109" s="206">
        <f>Plan!DF17</f>
        <v>0</v>
      </c>
      <c r="J109" s="207">
        <f>Plan!DF18</f>
        <v>0</v>
      </c>
      <c r="K109" s="206">
        <f>Plan!DF19</f>
        <v>0</v>
      </c>
      <c r="L109" s="207">
        <f>Plan!DF20</f>
        <v>0</v>
      </c>
      <c r="M109" s="206">
        <f>Plan!DF21</f>
        <v>0</v>
      </c>
      <c r="N109" s="207">
        <f>Plan!DF22</f>
        <v>0</v>
      </c>
      <c r="O109" s="206">
        <f>Plan!DF23</f>
        <v>0</v>
      </c>
      <c r="P109" s="207">
        <f>Plan!DF24</f>
        <v>0</v>
      </c>
      <c r="Q109" s="206">
        <f>Plan!DF25</f>
        <v>0</v>
      </c>
      <c r="R109" s="207">
        <f>Plan!DF26</f>
        <v>0</v>
      </c>
      <c r="S109" s="206">
        <f>Plan!DF27</f>
        <v>0</v>
      </c>
      <c r="T109" s="207">
        <f>Plan!DF28</f>
        <v>0</v>
      </c>
      <c r="U109" s="206">
        <f>Plan!DF29</f>
        <v>0</v>
      </c>
      <c r="V109" s="207">
        <f>Plan!DF30</f>
        <v>0</v>
      </c>
      <c r="W109" s="206">
        <f>Plan!DF31</f>
        <v>0</v>
      </c>
      <c r="X109" s="207">
        <f>Plan!DF32</f>
        <v>0</v>
      </c>
      <c r="Y109" s="206">
        <f>Plan!DF33</f>
        <v>0</v>
      </c>
      <c r="Z109" s="207">
        <f>Plan!DF34</f>
        <v>0</v>
      </c>
      <c r="AA109" s="206">
        <f>Plan!DF35</f>
        <v>0</v>
      </c>
      <c r="AB109" s="207">
        <f>Plan!DF36</f>
        <v>0</v>
      </c>
      <c r="AC109" s="206">
        <f>Plan!DF37</f>
        <v>0</v>
      </c>
      <c r="AD109" s="207">
        <f>Plan!DF38</f>
        <v>0</v>
      </c>
      <c r="AE109" s="206">
        <f>Plan!DF39</f>
        <v>0</v>
      </c>
      <c r="AF109" s="207">
        <f>Plan!DF40</f>
        <v>0</v>
      </c>
      <c r="AG109" s="206">
        <f>Plan!DF41</f>
        <v>0</v>
      </c>
      <c r="AH109" s="207">
        <f>Plan!DF42</f>
        <v>0</v>
      </c>
      <c r="AI109" s="206">
        <f>Plan!DF43</f>
        <v>0</v>
      </c>
      <c r="AJ109" s="207">
        <f>Plan!DF44</f>
        <v>0</v>
      </c>
    </row>
    <row r="110" spans="1:36" ht="6" customHeight="1">
      <c r="A110"/>
      <c r="B110" s="98">
        <f>COUNTIF(Feiertage!$H$3:$H$200,F110)</f>
        <v>0</v>
      </c>
      <c r="C110" s="100">
        <f t="shared" si="3"/>
        <v>5</v>
      </c>
      <c r="D110" s="100">
        <f t="shared" si="4"/>
        <v>4</v>
      </c>
      <c r="E110" s="189" t="s">
        <v>12</v>
      </c>
      <c r="F110" s="188">
        <f t="shared" si="5"/>
        <v>42475</v>
      </c>
      <c r="G110" s="206">
        <f>Plan!DG15</f>
        <v>0</v>
      </c>
      <c r="H110" s="207">
        <f>Plan!DG16</f>
        <v>0</v>
      </c>
      <c r="I110" s="206">
        <f>Plan!DG17</f>
        <v>0</v>
      </c>
      <c r="J110" s="207">
        <f>Plan!DG18</f>
        <v>0</v>
      </c>
      <c r="K110" s="206">
        <f>Plan!DG19</f>
        <v>0</v>
      </c>
      <c r="L110" s="207">
        <f>Plan!DG20</f>
        <v>0</v>
      </c>
      <c r="M110" s="206">
        <f>Plan!DG21</f>
        <v>0</v>
      </c>
      <c r="N110" s="207">
        <f>Plan!DG22</f>
        <v>0</v>
      </c>
      <c r="O110" s="206">
        <f>Plan!DG23</f>
        <v>0</v>
      </c>
      <c r="P110" s="207">
        <f>Plan!DG24</f>
        <v>0</v>
      </c>
      <c r="Q110" s="206">
        <f>Plan!DG25</f>
        <v>0</v>
      </c>
      <c r="R110" s="207">
        <f>Plan!DG26</f>
        <v>0</v>
      </c>
      <c r="S110" s="206">
        <f>Plan!DG27</f>
        <v>0</v>
      </c>
      <c r="T110" s="207">
        <f>Plan!DG28</f>
        <v>0</v>
      </c>
      <c r="U110" s="206">
        <f>Plan!DG29</f>
        <v>0</v>
      </c>
      <c r="V110" s="207">
        <f>Plan!DG30</f>
        <v>0</v>
      </c>
      <c r="W110" s="206">
        <f>Plan!DG31</f>
        <v>0</v>
      </c>
      <c r="X110" s="207">
        <f>Plan!DG32</f>
        <v>0</v>
      </c>
      <c r="Y110" s="206">
        <f>Plan!DG33</f>
        <v>0</v>
      </c>
      <c r="Z110" s="207">
        <f>Plan!DG34</f>
        <v>0</v>
      </c>
      <c r="AA110" s="206">
        <f>Plan!DG35</f>
        <v>0</v>
      </c>
      <c r="AB110" s="207">
        <f>Plan!DG36</f>
        <v>0</v>
      </c>
      <c r="AC110" s="206">
        <f>Plan!DG37</f>
        <v>0</v>
      </c>
      <c r="AD110" s="207">
        <f>Plan!DG38</f>
        <v>0</v>
      </c>
      <c r="AE110" s="206">
        <f>Plan!DG39</f>
        <v>0</v>
      </c>
      <c r="AF110" s="207">
        <f>Plan!DG40</f>
        <v>0</v>
      </c>
      <c r="AG110" s="206">
        <f>Plan!DG41</f>
        <v>0</v>
      </c>
      <c r="AH110" s="207">
        <f>Plan!DG42</f>
        <v>0</v>
      </c>
      <c r="AI110" s="206">
        <f>Plan!DG43</f>
        <v>0</v>
      </c>
      <c r="AJ110" s="207">
        <f>Plan!DG44</f>
        <v>0</v>
      </c>
    </row>
    <row r="111" spans="1:36" ht="6" customHeight="1">
      <c r="A111"/>
      <c r="B111" s="98">
        <f>COUNTIF(Feiertage!$H$3:$H$200,F111)</f>
        <v>0</v>
      </c>
      <c r="C111" s="100">
        <f t="shared" si="3"/>
        <v>6</v>
      </c>
      <c r="D111" s="100">
        <f t="shared" si="4"/>
        <v>4</v>
      </c>
      <c r="E111" s="189" t="s">
        <v>13</v>
      </c>
      <c r="F111" s="188">
        <f t="shared" si="5"/>
        <v>42476</v>
      </c>
      <c r="G111" s="206">
        <f>Plan!DH15</f>
        <v>0</v>
      </c>
      <c r="H111" s="207">
        <f>Plan!DH16</f>
        <v>0</v>
      </c>
      <c r="I111" s="206">
        <f>Plan!DH17</f>
        <v>0</v>
      </c>
      <c r="J111" s="207">
        <f>Plan!DH18</f>
        <v>0</v>
      </c>
      <c r="K111" s="206">
        <f>Plan!DH19</f>
        <v>0</v>
      </c>
      <c r="L111" s="207">
        <f>Plan!DH20</f>
        <v>0</v>
      </c>
      <c r="M111" s="206">
        <f>Plan!DH21</f>
        <v>0</v>
      </c>
      <c r="N111" s="207">
        <f>Plan!DH22</f>
        <v>0</v>
      </c>
      <c r="O111" s="206">
        <f>Plan!DH23</f>
        <v>0</v>
      </c>
      <c r="P111" s="207">
        <f>Plan!DH24</f>
        <v>0</v>
      </c>
      <c r="Q111" s="206">
        <f>Plan!DH25</f>
        <v>0</v>
      </c>
      <c r="R111" s="207">
        <f>Plan!DH26</f>
        <v>0</v>
      </c>
      <c r="S111" s="206">
        <f>Plan!DH27</f>
        <v>0</v>
      </c>
      <c r="T111" s="207">
        <f>Plan!DH28</f>
        <v>0</v>
      </c>
      <c r="U111" s="206">
        <f>Plan!DH29</f>
        <v>0</v>
      </c>
      <c r="V111" s="207">
        <f>Plan!DH30</f>
        <v>0</v>
      </c>
      <c r="W111" s="206">
        <f>Plan!DH31</f>
        <v>0</v>
      </c>
      <c r="X111" s="207">
        <f>Plan!DH32</f>
        <v>0</v>
      </c>
      <c r="Y111" s="206">
        <f>Plan!DH33</f>
        <v>0</v>
      </c>
      <c r="Z111" s="207">
        <f>Plan!DH34</f>
        <v>0</v>
      </c>
      <c r="AA111" s="206">
        <f>Plan!DH35</f>
        <v>0</v>
      </c>
      <c r="AB111" s="207">
        <f>Plan!DH36</f>
        <v>0</v>
      </c>
      <c r="AC111" s="206">
        <f>Plan!DH37</f>
        <v>0</v>
      </c>
      <c r="AD111" s="207">
        <f>Plan!DH38</f>
        <v>0</v>
      </c>
      <c r="AE111" s="206">
        <f>Plan!DH39</f>
        <v>0</v>
      </c>
      <c r="AF111" s="207">
        <f>Plan!DH40</f>
        <v>0</v>
      </c>
      <c r="AG111" s="206">
        <f>Plan!DH41</f>
        <v>0</v>
      </c>
      <c r="AH111" s="207">
        <f>Plan!DH42</f>
        <v>0</v>
      </c>
      <c r="AI111" s="206">
        <f>Plan!DH43</f>
        <v>0</v>
      </c>
      <c r="AJ111" s="207">
        <f>Plan!DH44</f>
        <v>0</v>
      </c>
    </row>
    <row r="112" spans="1:36" ht="6" customHeight="1">
      <c r="A112"/>
      <c r="B112" s="98">
        <f>COUNTIF(Feiertage!$H$3:$H$200,F112)</f>
        <v>0</v>
      </c>
      <c r="C112" s="100">
        <f t="shared" si="3"/>
        <v>7</v>
      </c>
      <c r="D112" s="100">
        <f t="shared" si="4"/>
        <v>4</v>
      </c>
      <c r="E112" s="189"/>
      <c r="F112" s="188">
        <f t="shared" si="5"/>
        <v>42477</v>
      </c>
      <c r="G112" s="206">
        <f>Plan!DI15</f>
        <v>0</v>
      </c>
      <c r="H112" s="207">
        <f>Plan!DI16</f>
        <v>0</v>
      </c>
      <c r="I112" s="206">
        <f>Plan!DI17</f>
        <v>0</v>
      </c>
      <c r="J112" s="207">
        <f>Plan!DI18</f>
        <v>0</v>
      </c>
      <c r="K112" s="206">
        <f>Plan!DI19</f>
        <v>0</v>
      </c>
      <c r="L112" s="207">
        <f>Plan!DI20</f>
        <v>0</v>
      </c>
      <c r="M112" s="206">
        <f>Plan!DI21</f>
        <v>0</v>
      </c>
      <c r="N112" s="207">
        <f>Plan!DI22</f>
        <v>0</v>
      </c>
      <c r="O112" s="206">
        <f>Plan!DI23</f>
        <v>0</v>
      </c>
      <c r="P112" s="207">
        <f>Plan!DI24</f>
        <v>0</v>
      </c>
      <c r="Q112" s="206">
        <f>Plan!DI25</f>
        <v>0</v>
      </c>
      <c r="R112" s="207">
        <f>Plan!DI26</f>
        <v>0</v>
      </c>
      <c r="S112" s="206">
        <f>Plan!DI27</f>
        <v>0</v>
      </c>
      <c r="T112" s="207">
        <f>Plan!DI28</f>
        <v>0</v>
      </c>
      <c r="U112" s="206">
        <f>Plan!DI29</f>
        <v>0</v>
      </c>
      <c r="V112" s="207">
        <f>Plan!DI30</f>
        <v>0</v>
      </c>
      <c r="W112" s="206">
        <f>Plan!DI31</f>
        <v>0</v>
      </c>
      <c r="X112" s="207">
        <f>Plan!DI32</f>
        <v>0</v>
      </c>
      <c r="Y112" s="206">
        <f>Plan!DI33</f>
        <v>0</v>
      </c>
      <c r="Z112" s="207">
        <f>Plan!DI34</f>
        <v>0</v>
      </c>
      <c r="AA112" s="206">
        <f>Plan!DI35</f>
        <v>0</v>
      </c>
      <c r="AB112" s="207">
        <f>Plan!DI36</f>
        <v>0</v>
      </c>
      <c r="AC112" s="206">
        <f>Plan!DI37</f>
        <v>0</v>
      </c>
      <c r="AD112" s="207">
        <f>Plan!DI38</f>
        <v>0</v>
      </c>
      <c r="AE112" s="206">
        <f>Plan!DI39</f>
        <v>0</v>
      </c>
      <c r="AF112" s="207">
        <f>Plan!DI40</f>
        <v>0</v>
      </c>
      <c r="AG112" s="206">
        <f>Plan!DI41</f>
        <v>0</v>
      </c>
      <c r="AH112" s="207">
        <f>Plan!DI42</f>
        <v>0</v>
      </c>
      <c r="AI112" s="206">
        <f>Plan!DI43</f>
        <v>0</v>
      </c>
      <c r="AJ112" s="207">
        <f>Plan!DI44</f>
        <v>0</v>
      </c>
    </row>
    <row r="113" spans="1:36" ht="6" customHeight="1">
      <c r="A113"/>
      <c r="B113" s="98">
        <f>COUNTIF(Feiertage!$H$3:$H$200,F113)</f>
        <v>0</v>
      </c>
      <c r="C113" s="100">
        <f t="shared" si="3"/>
        <v>1</v>
      </c>
      <c r="D113" s="100">
        <f t="shared" si="4"/>
        <v>4</v>
      </c>
      <c r="E113" s="189"/>
      <c r="F113" s="188">
        <f t="shared" si="5"/>
        <v>42478</v>
      </c>
      <c r="G113" s="206">
        <f>Plan!DJ15</f>
        <v>0</v>
      </c>
      <c r="H113" s="207">
        <f>Plan!DJ16</f>
        <v>0</v>
      </c>
      <c r="I113" s="206">
        <f>Plan!DJ17</f>
        <v>0</v>
      </c>
      <c r="J113" s="207">
        <f>Plan!DJ18</f>
        <v>0</v>
      </c>
      <c r="K113" s="206">
        <f>Plan!DJ19</f>
        <v>0</v>
      </c>
      <c r="L113" s="207">
        <f>Plan!DJ20</f>
        <v>0</v>
      </c>
      <c r="M113" s="206">
        <f>Plan!DJ21</f>
        <v>0</v>
      </c>
      <c r="N113" s="207">
        <f>Plan!DJ22</f>
        <v>0</v>
      </c>
      <c r="O113" s="206">
        <f>Plan!DJ23</f>
        <v>0</v>
      </c>
      <c r="P113" s="207">
        <f>Plan!DJ24</f>
        <v>0</v>
      </c>
      <c r="Q113" s="206">
        <f>Plan!DJ25</f>
        <v>0</v>
      </c>
      <c r="R113" s="207">
        <f>Plan!DJ26</f>
        <v>0</v>
      </c>
      <c r="S113" s="206">
        <f>Plan!DJ27</f>
        <v>0</v>
      </c>
      <c r="T113" s="207">
        <f>Plan!DJ28</f>
        <v>0</v>
      </c>
      <c r="U113" s="206">
        <f>Plan!DJ29</f>
        <v>0</v>
      </c>
      <c r="V113" s="207">
        <f>Plan!DJ30</f>
        <v>0</v>
      </c>
      <c r="W113" s="206">
        <f>Plan!DJ31</f>
        <v>0</v>
      </c>
      <c r="X113" s="207">
        <f>Plan!DJ32</f>
        <v>0</v>
      </c>
      <c r="Y113" s="206">
        <f>Plan!DJ33</f>
        <v>0</v>
      </c>
      <c r="Z113" s="207">
        <f>Plan!DJ34</f>
        <v>0</v>
      </c>
      <c r="AA113" s="206">
        <f>Plan!DJ35</f>
        <v>0</v>
      </c>
      <c r="AB113" s="207">
        <f>Plan!DJ36</f>
        <v>0</v>
      </c>
      <c r="AC113" s="206">
        <f>Plan!DJ37</f>
        <v>0</v>
      </c>
      <c r="AD113" s="207">
        <f>Plan!DJ38</f>
        <v>0</v>
      </c>
      <c r="AE113" s="206">
        <f>Plan!DJ39</f>
        <v>0</v>
      </c>
      <c r="AF113" s="207">
        <f>Plan!DJ40</f>
        <v>0</v>
      </c>
      <c r="AG113" s="206">
        <f>Plan!DJ41</f>
        <v>0</v>
      </c>
      <c r="AH113" s="207">
        <f>Plan!DJ42</f>
        <v>0</v>
      </c>
      <c r="AI113" s="206">
        <f>Plan!DJ43</f>
        <v>0</v>
      </c>
      <c r="AJ113" s="207">
        <f>Plan!DJ44</f>
        <v>0</v>
      </c>
    </row>
    <row r="114" spans="1:36" ht="6" customHeight="1">
      <c r="A114"/>
      <c r="B114" s="98">
        <f>COUNTIF(Feiertage!$H$3:$H$200,F114)</f>
        <v>0</v>
      </c>
      <c r="C114" s="100">
        <f t="shared" si="3"/>
        <v>2</v>
      </c>
      <c r="D114" s="100">
        <f t="shared" si="4"/>
        <v>4</v>
      </c>
      <c r="E114" s="189"/>
      <c r="F114" s="188">
        <f t="shared" si="5"/>
        <v>42479</v>
      </c>
      <c r="G114" s="206">
        <f>Plan!DK15</f>
        <v>0</v>
      </c>
      <c r="H114" s="207">
        <f>Plan!DK16</f>
        <v>0</v>
      </c>
      <c r="I114" s="206">
        <f>Plan!DK17</f>
        <v>0</v>
      </c>
      <c r="J114" s="207">
        <f>Plan!DK18</f>
        <v>0</v>
      </c>
      <c r="K114" s="206">
        <f>Plan!DK19</f>
        <v>0</v>
      </c>
      <c r="L114" s="207">
        <f>Plan!DK20</f>
        <v>0</v>
      </c>
      <c r="M114" s="206">
        <f>Plan!DK21</f>
        <v>0</v>
      </c>
      <c r="N114" s="207">
        <f>Plan!DK22</f>
        <v>0</v>
      </c>
      <c r="O114" s="206">
        <f>Plan!DK23</f>
        <v>0</v>
      </c>
      <c r="P114" s="207">
        <f>Plan!DK24</f>
        <v>0</v>
      </c>
      <c r="Q114" s="206">
        <f>Plan!DK25</f>
        <v>0</v>
      </c>
      <c r="R114" s="207">
        <f>Plan!DK26</f>
        <v>0</v>
      </c>
      <c r="S114" s="206">
        <f>Plan!DK27</f>
        <v>0</v>
      </c>
      <c r="T114" s="207">
        <f>Plan!DK28</f>
        <v>0</v>
      </c>
      <c r="U114" s="206">
        <f>Plan!DK29</f>
        <v>0</v>
      </c>
      <c r="V114" s="207">
        <f>Plan!DK30</f>
        <v>0</v>
      </c>
      <c r="W114" s="206">
        <f>Plan!DK31</f>
        <v>0</v>
      </c>
      <c r="X114" s="207">
        <f>Plan!DK32</f>
        <v>0</v>
      </c>
      <c r="Y114" s="206">
        <f>Plan!DK33</f>
        <v>0</v>
      </c>
      <c r="Z114" s="207">
        <f>Plan!DK34</f>
        <v>0</v>
      </c>
      <c r="AA114" s="206">
        <f>Plan!DK35</f>
        <v>0</v>
      </c>
      <c r="AB114" s="207">
        <f>Plan!DK36</f>
        <v>0</v>
      </c>
      <c r="AC114" s="206">
        <f>Plan!DK37</f>
        <v>0</v>
      </c>
      <c r="AD114" s="207">
        <f>Plan!DK38</f>
        <v>0</v>
      </c>
      <c r="AE114" s="206">
        <f>Plan!DK39</f>
        <v>0</v>
      </c>
      <c r="AF114" s="207">
        <f>Plan!DK40</f>
        <v>0</v>
      </c>
      <c r="AG114" s="206">
        <f>Plan!DK41</f>
        <v>0</v>
      </c>
      <c r="AH114" s="207">
        <f>Plan!DK42</f>
        <v>0</v>
      </c>
      <c r="AI114" s="206">
        <f>Plan!DK43</f>
        <v>0</v>
      </c>
      <c r="AJ114" s="207">
        <f>Plan!DK44</f>
        <v>0</v>
      </c>
    </row>
    <row r="115" spans="1:36" ht="6" customHeight="1">
      <c r="A115"/>
      <c r="B115" s="98">
        <f>COUNTIF(Feiertage!$H$3:$H$200,F115)</f>
        <v>0</v>
      </c>
      <c r="C115" s="100">
        <f t="shared" si="3"/>
        <v>3</v>
      </c>
      <c r="D115" s="100">
        <f t="shared" si="4"/>
        <v>4</v>
      </c>
      <c r="E115" s="189"/>
      <c r="F115" s="188">
        <f t="shared" si="5"/>
        <v>42480</v>
      </c>
      <c r="G115" s="206">
        <f>Plan!DL15</f>
        <v>0</v>
      </c>
      <c r="H115" s="207">
        <f>Plan!DL16</f>
        <v>0</v>
      </c>
      <c r="I115" s="206">
        <f>Plan!DL17</f>
        <v>0</v>
      </c>
      <c r="J115" s="207">
        <f>Plan!DL18</f>
        <v>0</v>
      </c>
      <c r="K115" s="206">
        <f>Plan!DL19</f>
        <v>0</v>
      </c>
      <c r="L115" s="207">
        <f>Plan!DL20</f>
        <v>0</v>
      </c>
      <c r="M115" s="206">
        <f>Plan!DL21</f>
        <v>0</v>
      </c>
      <c r="N115" s="207">
        <f>Plan!DL22</f>
        <v>0</v>
      </c>
      <c r="O115" s="206">
        <f>Plan!DL23</f>
        <v>0</v>
      </c>
      <c r="P115" s="207">
        <f>Plan!DL24</f>
        <v>0</v>
      </c>
      <c r="Q115" s="206">
        <f>Plan!DL25</f>
        <v>0</v>
      </c>
      <c r="R115" s="207">
        <f>Plan!DL26</f>
        <v>0</v>
      </c>
      <c r="S115" s="206">
        <f>Plan!DL27</f>
        <v>0</v>
      </c>
      <c r="T115" s="207">
        <f>Plan!DL28</f>
        <v>0</v>
      </c>
      <c r="U115" s="206">
        <f>Plan!DL29</f>
        <v>0</v>
      </c>
      <c r="V115" s="207">
        <f>Plan!DL30</f>
        <v>0</v>
      </c>
      <c r="W115" s="206">
        <f>Plan!DL31</f>
        <v>0</v>
      </c>
      <c r="X115" s="207">
        <f>Plan!DL32</f>
        <v>0</v>
      </c>
      <c r="Y115" s="206">
        <f>Plan!DL33</f>
        <v>0</v>
      </c>
      <c r="Z115" s="207">
        <f>Plan!DL34</f>
        <v>0</v>
      </c>
      <c r="AA115" s="206">
        <f>Plan!DL35</f>
        <v>0</v>
      </c>
      <c r="AB115" s="207">
        <f>Plan!DL36</f>
        <v>0</v>
      </c>
      <c r="AC115" s="206">
        <f>Plan!DL37</f>
        <v>0</v>
      </c>
      <c r="AD115" s="207">
        <f>Plan!DL38</f>
        <v>0</v>
      </c>
      <c r="AE115" s="206">
        <f>Plan!DL39</f>
        <v>0</v>
      </c>
      <c r="AF115" s="207">
        <f>Plan!DL40</f>
        <v>0</v>
      </c>
      <c r="AG115" s="206">
        <f>Plan!DL41</f>
        <v>0</v>
      </c>
      <c r="AH115" s="207">
        <f>Plan!DL42</f>
        <v>0</v>
      </c>
      <c r="AI115" s="206">
        <f>Plan!DL43</f>
        <v>0</v>
      </c>
      <c r="AJ115" s="207">
        <f>Plan!DL44</f>
        <v>0</v>
      </c>
    </row>
    <row r="116" spans="1:36" ht="6" customHeight="1">
      <c r="A116"/>
      <c r="B116" s="98">
        <f>COUNTIF(Feiertage!$H$3:$H$200,F116)</f>
        <v>0</v>
      </c>
      <c r="C116" s="100">
        <f t="shared" si="3"/>
        <v>4</v>
      </c>
      <c r="D116" s="100">
        <f t="shared" si="4"/>
        <v>4</v>
      </c>
      <c r="E116" s="189"/>
      <c r="F116" s="188">
        <f t="shared" si="5"/>
        <v>42481</v>
      </c>
      <c r="G116" s="206">
        <f>Plan!DM15</f>
        <v>0</v>
      </c>
      <c r="H116" s="207">
        <f>Plan!DM16</f>
        <v>0</v>
      </c>
      <c r="I116" s="206">
        <f>Plan!DM17</f>
        <v>0</v>
      </c>
      <c r="J116" s="207">
        <f>Plan!DM18</f>
        <v>0</v>
      </c>
      <c r="K116" s="206">
        <f>Plan!DM19</f>
        <v>0</v>
      </c>
      <c r="L116" s="207">
        <f>Plan!DM20</f>
        <v>0</v>
      </c>
      <c r="M116" s="206">
        <f>Plan!DM21</f>
        <v>0</v>
      </c>
      <c r="N116" s="207">
        <f>Plan!DM22</f>
        <v>0</v>
      </c>
      <c r="O116" s="206">
        <f>Plan!DM23</f>
        <v>0</v>
      </c>
      <c r="P116" s="207">
        <f>Plan!DM24</f>
        <v>0</v>
      </c>
      <c r="Q116" s="206">
        <f>Plan!DM25</f>
        <v>0</v>
      </c>
      <c r="R116" s="207">
        <f>Plan!DM26</f>
        <v>0</v>
      </c>
      <c r="S116" s="206">
        <f>Plan!DM27</f>
        <v>0</v>
      </c>
      <c r="T116" s="207">
        <f>Plan!DM28</f>
        <v>0</v>
      </c>
      <c r="U116" s="206">
        <f>Plan!DM29</f>
        <v>0</v>
      </c>
      <c r="V116" s="207">
        <f>Plan!DM30</f>
        <v>0</v>
      </c>
      <c r="W116" s="206">
        <f>Plan!DM31</f>
        <v>0</v>
      </c>
      <c r="X116" s="207">
        <f>Plan!DM32</f>
        <v>0</v>
      </c>
      <c r="Y116" s="206">
        <f>Plan!DM33</f>
        <v>0</v>
      </c>
      <c r="Z116" s="207">
        <f>Plan!DM34</f>
        <v>0</v>
      </c>
      <c r="AA116" s="206">
        <f>Plan!DM35</f>
        <v>0</v>
      </c>
      <c r="AB116" s="207">
        <f>Plan!DM36</f>
        <v>0</v>
      </c>
      <c r="AC116" s="206">
        <f>Plan!DM37</f>
        <v>0</v>
      </c>
      <c r="AD116" s="207">
        <f>Plan!DM38</f>
        <v>0</v>
      </c>
      <c r="AE116" s="206">
        <f>Plan!DM39</f>
        <v>0</v>
      </c>
      <c r="AF116" s="207">
        <f>Plan!DM40</f>
        <v>0</v>
      </c>
      <c r="AG116" s="206">
        <f>Plan!DM41</f>
        <v>0</v>
      </c>
      <c r="AH116" s="207">
        <f>Plan!DM42</f>
        <v>0</v>
      </c>
      <c r="AI116" s="206">
        <f>Plan!DM43</f>
        <v>0</v>
      </c>
      <c r="AJ116" s="207">
        <f>Plan!DM44</f>
        <v>0</v>
      </c>
    </row>
    <row r="117" spans="1:36" ht="6" customHeight="1">
      <c r="A117"/>
      <c r="B117" s="98">
        <f>COUNTIF(Feiertage!$H$3:$H$200,F117)</f>
        <v>0</v>
      </c>
      <c r="C117" s="100">
        <f t="shared" si="3"/>
        <v>5</v>
      </c>
      <c r="D117" s="100">
        <f t="shared" si="4"/>
        <v>4</v>
      </c>
      <c r="E117" s="189"/>
      <c r="F117" s="188">
        <f t="shared" si="5"/>
        <v>42482</v>
      </c>
      <c r="G117" s="206">
        <f>Plan!DN15</f>
        <v>0</v>
      </c>
      <c r="H117" s="207">
        <f>Plan!DN16</f>
        <v>0</v>
      </c>
      <c r="I117" s="206">
        <f>Plan!DN17</f>
        <v>0</v>
      </c>
      <c r="J117" s="207">
        <f>Plan!DN18</f>
        <v>0</v>
      </c>
      <c r="K117" s="206">
        <f>Plan!DN19</f>
        <v>0</v>
      </c>
      <c r="L117" s="207">
        <f>Plan!DN20</f>
        <v>0</v>
      </c>
      <c r="M117" s="206">
        <f>Plan!DN21</f>
        <v>0</v>
      </c>
      <c r="N117" s="207">
        <f>Plan!DN22</f>
        <v>0</v>
      </c>
      <c r="O117" s="206">
        <f>Plan!DN23</f>
        <v>0</v>
      </c>
      <c r="P117" s="207">
        <f>Plan!DN24</f>
        <v>0</v>
      </c>
      <c r="Q117" s="206">
        <f>Plan!DN25</f>
        <v>0</v>
      </c>
      <c r="R117" s="207">
        <f>Plan!DN26</f>
        <v>0</v>
      </c>
      <c r="S117" s="206">
        <f>Plan!DN27</f>
        <v>0</v>
      </c>
      <c r="T117" s="207">
        <f>Plan!DN28</f>
        <v>0</v>
      </c>
      <c r="U117" s="206">
        <f>Plan!DN29</f>
        <v>0</v>
      </c>
      <c r="V117" s="207">
        <f>Plan!DN30</f>
        <v>0</v>
      </c>
      <c r="W117" s="206">
        <f>Plan!DN31</f>
        <v>0</v>
      </c>
      <c r="X117" s="207">
        <f>Plan!DN32</f>
        <v>0</v>
      </c>
      <c r="Y117" s="206">
        <f>Plan!DN33</f>
        <v>0</v>
      </c>
      <c r="Z117" s="207">
        <f>Plan!DN34</f>
        <v>0</v>
      </c>
      <c r="AA117" s="206">
        <f>Plan!DN35</f>
        <v>0</v>
      </c>
      <c r="AB117" s="207">
        <f>Plan!DN36</f>
        <v>0</v>
      </c>
      <c r="AC117" s="206">
        <f>Plan!DN37</f>
        <v>0</v>
      </c>
      <c r="AD117" s="207">
        <f>Plan!DN38</f>
        <v>0</v>
      </c>
      <c r="AE117" s="206">
        <f>Plan!DN39</f>
        <v>0</v>
      </c>
      <c r="AF117" s="207">
        <f>Plan!DN40</f>
        <v>0</v>
      </c>
      <c r="AG117" s="206">
        <f>Plan!DN41</f>
        <v>0</v>
      </c>
      <c r="AH117" s="207">
        <f>Plan!DN42</f>
        <v>0</v>
      </c>
      <c r="AI117" s="206">
        <f>Plan!DN43</f>
        <v>0</v>
      </c>
      <c r="AJ117" s="207">
        <f>Plan!DN44</f>
        <v>0</v>
      </c>
    </row>
    <row r="118" spans="1:36" ht="6" customHeight="1">
      <c r="A118"/>
      <c r="B118" s="98">
        <f>COUNTIF(Feiertage!$H$3:$H$200,F118)</f>
        <v>0</v>
      </c>
      <c r="C118" s="100">
        <f t="shared" si="3"/>
        <v>6</v>
      </c>
      <c r="D118" s="100">
        <f t="shared" si="4"/>
        <v>4</v>
      </c>
      <c r="E118" s="189"/>
      <c r="F118" s="188">
        <f t="shared" si="5"/>
        <v>42483</v>
      </c>
      <c r="G118" s="206">
        <f>Plan!DO15</f>
        <v>0</v>
      </c>
      <c r="H118" s="207">
        <f>Plan!DO16</f>
        <v>0</v>
      </c>
      <c r="I118" s="206">
        <f>Plan!DO17</f>
        <v>0</v>
      </c>
      <c r="J118" s="207">
        <f>Plan!DO18</f>
        <v>0</v>
      </c>
      <c r="K118" s="206">
        <f>Plan!DO19</f>
        <v>0</v>
      </c>
      <c r="L118" s="207">
        <f>Plan!DO20</f>
        <v>0</v>
      </c>
      <c r="M118" s="206">
        <f>Plan!DO21</f>
        <v>0</v>
      </c>
      <c r="N118" s="207">
        <f>Plan!DO22</f>
        <v>0</v>
      </c>
      <c r="O118" s="206">
        <f>Plan!DO23</f>
        <v>0</v>
      </c>
      <c r="P118" s="207">
        <f>Plan!DO24</f>
        <v>0</v>
      </c>
      <c r="Q118" s="206">
        <f>Plan!DO25</f>
        <v>0</v>
      </c>
      <c r="R118" s="207">
        <f>Plan!DO26</f>
        <v>0</v>
      </c>
      <c r="S118" s="206">
        <f>Plan!DO27</f>
        <v>0</v>
      </c>
      <c r="T118" s="207">
        <f>Plan!DO28</f>
        <v>0</v>
      </c>
      <c r="U118" s="206">
        <f>Plan!DO29</f>
        <v>0</v>
      </c>
      <c r="V118" s="207">
        <f>Plan!DO30</f>
        <v>0</v>
      </c>
      <c r="W118" s="206">
        <f>Plan!DO31</f>
        <v>0</v>
      </c>
      <c r="X118" s="207">
        <f>Plan!DO32</f>
        <v>0</v>
      </c>
      <c r="Y118" s="206">
        <f>Plan!DO33</f>
        <v>0</v>
      </c>
      <c r="Z118" s="207">
        <f>Plan!DO34</f>
        <v>0</v>
      </c>
      <c r="AA118" s="206">
        <f>Plan!DO35</f>
        <v>0</v>
      </c>
      <c r="AB118" s="207">
        <f>Plan!DO36</f>
        <v>0</v>
      </c>
      <c r="AC118" s="206">
        <f>Plan!DO37</f>
        <v>0</v>
      </c>
      <c r="AD118" s="207">
        <f>Plan!DO38</f>
        <v>0</v>
      </c>
      <c r="AE118" s="206">
        <f>Plan!DO39</f>
        <v>0</v>
      </c>
      <c r="AF118" s="207">
        <f>Plan!DO40</f>
        <v>0</v>
      </c>
      <c r="AG118" s="206">
        <f>Plan!DO41</f>
        <v>0</v>
      </c>
      <c r="AH118" s="207">
        <f>Plan!DO42</f>
        <v>0</v>
      </c>
      <c r="AI118" s="206">
        <f>Plan!DO43</f>
        <v>0</v>
      </c>
      <c r="AJ118" s="207">
        <f>Plan!DO44</f>
        <v>0</v>
      </c>
    </row>
    <row r="119" spans="1:36" ht="6" customHeight="1">
      <c r="A119"/>
      <c r="B119" s="98">
        <f>COUNTIF(Feiertage!$H$3:$H$200,F119)</f>
        <v>0</v>
      </c>
      <c r="C119" s="100">
        <f t="shared" si="3"/>
        <v>7</v>
      </c>
      <c r="D119" s="100">
        <f t="shared" si="4"/>
        <v>4</v>
      </c>
      <c r="E119" s="189"/>
      <c r="F119" s="188">
        <f t="shared" si="5"/>
        <v>42484</v>
      </c>
      <c r="G119" s="206">
        <f>Plan!DP15</f>
        <v>0</v>
      </c>
      <c r="H119" s="207">
        <f>Plan!DP16</f>
        <v>0</v>
      </c>
      <c r="I119" s="206">
        <f>Plan!DP17</f>
        <v>0</v>
      </c>
      <c r="J119" s="207">
        <f>Plan!DP18</f>
        <v>0</v>
      </c>
      <c r="K119" s="206">
        <f>Plan!DP19</f>
        <v>0</v>
      </c>
      <c r="L119" s="207">
        <f>Plan!DP20</f>
        <v>0</v>
      </c>
      <c r="M119" s="206">
        <f>Plan!DP21</f>
        <v>0</v>
      </c>
      <c r="N119" s="207">
        <f>Plan!DP22</f>
        <v>0</v>
      </c>
      <c r="O119" s="206">
        <f>Plan!DP23</f>
        <v>0</v>
      </c>
      <c r="P119" s="207">
        <f>Plan!DP24</f>
        <v>0</v>
      </c>
      <c r="Q119" s="206">
        <f>Plan!DP25</f>
        <v>0</v>
      </c>
      <c r="R119" s="207">
        <f>Plan!DP26</f>
        <v>0</v>
      </c>
      <c r="S119" s="206">
        <f>Plan!DP27</f>
        <v>0</v>
      </c>
      <c r="T119" s="207">
        <f>Plan!DP28</f>
        <v>0</v>
      </c>
      <c r="U119" s="206">
        <f>Plan!DP29</f>
        <v>0</v>
      </c>
      <c r="V119" s="207">
        <f>Plan!DP30</f>
        <v>0</v>
      </c>
      <c r="W119" s="206">
        <f>Plan!DP31</f>
        <v>0</v>
      </c>
      <c r="X119" s="207">
        <f>Plan!DP32</f>
        <v>0</v>
      </c>
      <c r="Y119" s="206">
        <f>Plan!DP33</f>
        <v>0</v>
      </c>
      <c r="Z119" s="207">
        <f>Plan!DP34</f>
        <v>0</v>
      </c>
      <c r="AA119" s="206">
        <f>Plan!DP35</f>
        <v>0</v>
      </c>
      <c r="AB119" s="207">
        <f>Plan!DP36</f>
        <v>0</v>
      </c>
      <c r="AC119" s="206">
        <f>Plan!DP37</f>
        <v>0</v>
      </c>
      <c r="AD119" s="207">
        <f>Plan!DP38</f>
        <v>0</v>
      </c>
      <c r="AE119" s="206">
        <f>Plan!DP39</f>
        <v>0</v>
      </c>
      <c r="AF119" s="207">
        <f>Plan!DP40</f>
        <v>0</v>
      </c>
      <c r="AG119" s="206">
        <f>Plan!DP41</f>
        <v>0</v>
      </c>
      <c r="AH119" s="207">
        <f>Plan!DP42</f>
        <v>0</v>
      </c>
      <c r="AI119" s="206">
        <f>Plan!DP43</f>
        <v>0</v>
      </c>
      <c r="AJ119" s="207">
        <f>Plan!DP44</f>
        <v>0</v>
      </c>
    </row>
    <row r="120" spans="1:36" ht="6" customHeight="1">
      <c r="A120"/>
      <c r="B120" s="98">
        <f>COUNTIF(Feiertage!$H$3:$H$200,F120)</f>
        <v>0</v>
      </c>
      <c r="C120" s="100">
        <f t="shared" si="3"/>
        <v>1</v>
      </c>
      <c r="D120" s="100">
        <f t="shared" si="4"/>
        <v>4</v>
      </c>
      <c r="E120" s="189"/>
      <c r="F120" s="188">
        <f t="shared" si="5"/>
        <v>42485</v>
      </c>
      <c r="G120" s="206">
        <f>Plan!DQ15</f>
        <v>0</v>
      </c>
      <c r="H120" s="207">
        <f>Plan!DQ16</f>
        <v>0</v>
      </c>
      <c r="I120" s="206">
        <f>Plan!DQ17</f>
        <v>0</v>
      </c>
      <c r="J120" s="207">
        <f>Plan!DQ18</f>
        <v>0</v>
      </c>
      <c r="K120" s="206">
        <f>Plan!DQ19</f>
        <v>0</v>
      </c>
      <c r="L120" s="207">
        <f>Plan!DQ20</f>
        <v>0</v>
      </c>
      <c r="M120" s="206">
        <f>Plan!DQ21</f>
        <v>0</v>
      </c>
      <c r="N120" s="207">
        <f>Plan!DQ22</f>
        <v>0</v>
      </c>
      <c r="O120" s="206">
        <f>Plan!DQ23</f>
        <v>0</v>
      </c>
      <c r="P120" s="207">
        <f>Plan!DQ24</f>
        <v>0</v>
      </c>
      <c r="Q120" s="206">
        <f>Plan!DQ25</f>
        <v>0</v>
      </c>
      <c r="R120" s="207">
        <f>Plan!DQ26</f>
        <v>0</v>
      </c>
      <c r="S120" s="206">
        <f>Plan!DQ27</f>
        <v>0</v>
      </c>
      <c r="T120" s="207">
        <f>Plan!DQ28</f>
        <v>0</v>
      </c>
      <c r="U120" s="206">
        <f>Plan!DQ29</f>
        <v>0</v>
      </c>
      <c r="V120" s="207">
        <f>Plan!DQ30</f>
        <v>0</v>
      </c>
      <c r="W120" s="206">
        <f>Plan!DQ31</f>
        <v>0</v>
      </c>
      <c r="X120" s="207">
        <f>Plan!DQ32</f>
        <v>0</v>
      </c>
      <c r="Y120" s="206">
        <f>Plan!DQ33</f>
        <v>0</v>
      </c>
      <c r="Z120" s="207">
        <f>Plan!DQ34</f>
        <v>0</v>
      </c>
      <c r="AA120" s="206">
        <f>Plan!DQ35</f>
        <v>0</v>
      </c>
      <c r="AB120" s="207">
        <f>Plan!DQ36</f>
        <v>0</v>
      </c>
      <c r="AC120" s="206">
        <f>Plan!DQ37</f>
        <v>0</v>
      </c>
      <c r="AD120" s="207">
        <f>Plan!DQ38</f>
        <v>0</v>
      </c>
      <c r="AE120" s="206">
        <f>Plan!DQ39</f>
        <v>0</v>
      </c>
      <c r="AF120" s="207">
        <f>Plan!DQ40</f>
        <v>0</v>
      </c>
      <c r="AG120" s="206">
        <f>Plan!DQ41</f>
        <v>0</v>
      </c>
      <c r="AH120" s="207">
        <f>Plan!DQ42</f>
        <v>0</v>
      </c>
      <c r="AI120" s="206">
        <f>Plan!DQ43</f>
        <v>0</v>
      </c>
      <c r="AJ120" s="207">
        <f>Plan!DQ44</f>
        <v>0</v>
      </c>
    </row>
    <row r="121" spans="1:36" ht="6" customHeight="1">
      <c r="A121"/>
      <c r="B121" s="98">
        <f>COUNTIF(Feiertage!$H$3:$H$200,F121)</f>
        <v>0</v>
      </c>
      <c r="C121" s="100">
        <f t="shared" si="3"/>
        <v>2</v>
      </c>
      <c r="D121" s="100">
        <f t="shared" si="4"/>
        <v>4</v>
      </c>
      <c r="E121" s="189"/>
      <c r="F121" s="188">
        <f t="shared" si="5"/>
        <v>42486</v>
      </c>
      <c r="G121" s="206">
        <f>Plan!DR15</f>
        <v>0</v>
      </c>
      <c r="H121" s="207">
        <f>Plan!DR16</f>
        <v>0</v>
      </c>
      <c r="I121" s="206">
        <f>Plan!DR17</f>
        <v>0</v>
      </c>
      <c r="J121" s="207">
        <f>Plan!DR18</f>
        <v>0</v>
      </c>
      <c r="K121" s="206">
        <f>Plan!DR19</f>
        <v>0</v>
      </c>
      <c r="L121" s="207">
        <f>Plan!DR20</f>
        <v>0</v>
      </c>
      <c r="M121" s="206">
        <f>Plan!DR21</f>
        <v>0</v>
      </c>
      <c r="N121" s="207">
        <f>Plan!DR22</f>
        <v>0</v>
      </c>
      <c r="O121" s="206">
        <f>Plan!DR23</f>
        <v>0</v>
      </c>
      <c r="P121" s="207">
        <f>Plan!DR24</f>
        <v>0</v>
      </c>
      <c r="Q121" s="206">
        <f>Plan!DR25</f>
        <v>0</v>
      </c>
      <c r="R121" s="207">
        <f>Plan!DR26</f>
        <v>0</v>
      </c>
      <c r="S121" s="206">
        <f>Plan!DR27</f>
        <v>0</v>
      </c>
      <c r="T121" s="207">
        <f>Plan!DR28</f>
        <v>0</v>
      </c>
      <c r="U121" s="206">
        <f>Plan!DR29</f>
        <v>0</v>
      </c>
      <c r="V121" s="207">
        <f>Plan!DR30</f>
        <v>0</v>
      </c>
      <c r="W121" s="206">
        <f>Plan!DR31</f>
        <v>0</v>
      </c>
      <c r="X121" s="207">
        <f>Plan!DR32</f>
        <v>0</v>
      </c>
      <c r="Y121" s="206">
        <f>Plan!DR33</f>
        <v>0</v>
      </c>
      <c r="Z121" s="207">
        <f>Plan!DR34</f>
        <v>0</v>
      </c>
      <c r="AA121" s="206">
        <f>Plan!DR35</f>
        <v>0</v>
      </c>
      <c r="AB121" s="207">
        <f>Plan!DR36</f>
        <v>0</v>
      </c>
      <c r="AC121" s="206">
        <f>Plan!DR37</f>
        <v>0</v>
      </c>
      <c r="AD121" s="207">
        <f>Plan!DR38</f>
        <v>0</v>
      </c>
      <c r="AE121" s="206">
        <f>Plan!DR39</f>
        <v>0</v>
      </c>
      <c r="AF121" s="207">
        <f>Plan!DR40</f>
        <v>0</v>
      </c>
      <c r="AG121" s="206">
        <f>Plan!DR41</f>
        <v>0</v>
      </c>
      <c r="AH121" s="207">
        <f>Plan!DR42</f>
        <v>0</v>
      </c>
      <c r="AI121" s="206">
        <f>Plan!DR43</f>
        <v>0</v>
      </c>
      <c r="AJ121" s="207">
        <f>Plan!DR44</f>
        <v>0</v>
      </c>
    </row>
    <row r="122" spans="1:36" ht="6" customHeight="1">
      <c r="A122"/>
      <c r="B122" s="98">
        <f>COUNTIF(Feiertage!$H$3:$H$200,F122)</f>
        <v>0</v>
      </c>
      <c r="C122" s="100">
        <f t="shared" si="3"/>
        <v>3</v>
      </c>
      <c r="D122" s="100">
        <f t="shared" si="4"/>
        <v>4</v>
      </c>
      <c r="E122" s="189"/>
      <c r="F122" s="188">
        <f t="shared" si="5"/>
        <v>42487</v>
      </c>
      <c r="G122" s="206">
        <f>Plan!DS15</f>
        <v>0</v>
      </c>
      <c r="H122" s="207">
        <f>Plan!DS16</f>
        <v>0</v>
      </c>
      <c r="I122" s="206">
        <f>Plan!DS17</f>
        <v>0</v>
      </c>
      <c r="J122" s="207">
        <f>Plan!DS18</f>
        <v>0</v>
      </c>
      <c r="K122" s="206">
        <f>Plan!DS19</f>
        <v>0</v>
      </c>
      <c r="L122" s="207">
        <f>Plan!DS20</f>
        <v>0</v>
      </c>
      <c r="M122" s="206">
        <f>Plan!DS21</f>
        <v>0</v>
      </c>
      <c r="N122" s="207">
        <f>Plan!DS22</f>
        <v>0</v>
      </c>
      <c r="O122" s="206">
        <f>Plan!DS23</f>
        <v>0</v>
      </c>
      <c r="P122" s="207">
        <f>Plan!DS24</f>
        <v>0</v>
      </c>
      <c r="Q122" s="206">
        <f>Plan!DS25</f>
        <v>0</v>
      </c>
      <c r="R122" s="207">
        <f>Plan!DS26</f>
        <v>0</v>
      </c>
      <c r="S122" s="206">
        <f>Plan!DS27</f>
        <v>0</v>
      </c>
      <c r="T122" s="207">
        <f>Plan!DS28</f>
        <v>0</v>
      </c>
      <c r="U122" s="206">
        <f>Plan!DS29</f>
        <v>0</v>
      </c>
      <c r="V122" s="207">
        <f>Plan!DS30</f>
        <v>0</v>
      </c>
      <c r="W122" s="206">
        <f>Plan!DS31</f>
        <v>0</v>
      </c>
      <c r="X122" s="207">
        <f>Plan!DS32</f>
        <v>0</v>
      </c>
      <c r="Y122" s="206">
        <f>Plan!DS33</f>
        <v>0</v>
      </c>
      <c r="Z122" s="207">
        <f>Plan!DS34</f>
        <v>0</v>
      </c>
      <c r="AA122" s="206">
        <f>Plan!DS35</f>
        <v>0</v>
      </c>
      <c r="AB122" s="207">
        <f>Plan!DS36</f>
        <v>0</v>
      </c>
      <c r="AC122" s="206">
        <f>Plan!DS37</f>
        <v>0</v>
      </c>
      <c r="AD122" s="207">
        <f>Plan!DS38</f>
        <v>0</v>
      </c>
      <c r="AE122" s="206">
        <f>Plan!DS39</f>
        <v>0</v>
      </c>
      <c r="AF122" s="207">
        <f>Plan!DS40</f>
        <v>0</v>
      </c>
      <c r="AG122" s="206">
        <f>Plan!DS41</f>
        <v>0</v>
      </c>
      <c r="AH122" s="207">
        <f>Plan!DS42</f>
        <v>0</v>
      </c>
      <c r="AI122" s="206">
        <f>Plan!DS43</f>
        <v>0</v>
      </c>
      <c r="AJ122" s="207">
        <f>Plan!DS44</f>
        <v>0</v>
      </c>
    </row>
    <row r="123" spans="1:36" ht="6" customHeight="1">
      <c r="A123"/>
      <c r="B123" s="98">
        <f>COUNTIF(Feiertage!$H$3:$H$200,F123)</f>
        <v>0</v>
      </c>
      <c r="C123" s="100">
        <f t="shared" si="3"/>
        <v>4</v>
      </c>
      <c r="D123" s="100">
        <f t="shared" si="4"/>
        <v>4</v>
      </c>
      <c r="E123" s="189"/>
      <c r="F123" s="188">
        <f t="shared" si="5"/>
        <v>42488</v>
      </c>
      <c r="G123" s="206">
        <f>Plan!DT15</f>
        <v>0</v>
      </c>
      <c r="H123" s="207">
        <f>Plan!DT16</f>
        <v>0</v>
      </c>
      <c r="I123" s="206">
        <f>Plan!DT17</f>
        <v>0</v>
      </c>
      <c r="J123" s="207">
        <f>Plan!DT18</f>
        <v>0</v>
      </c>
      <c r="K123" s="206">
        <f>Plan!DT19</f>
        <v>0</v>
      </c>
      <c r="L123" s="207">
        <f>Plan!DT20</f>
        <v>0</v>
      </c>
      <c r="M123" s="206">
        <f>Plan!DT21</f>
        <v>0</v>
      </c>
      <c r="N123" s="207">
        <f>Plan!DT22</f>
        <v>0</v>
      </c>
      <c r="O123" s="206">
        <f>Plan!DT23</f>
        <v>0</v>
      </c>
      <c r="P123" s="207">
        <f>Plan!DT24</f>
        <v>0</v>
      </c>
      <c r="Q123" s="206">
        <f>Plan!DT25</f>
        <v>0</v>
      </c>
      <c r="R123" s="207">
        <f>Plan!DT26</f>
        <v>0</v>
      </c>
      <c r="S123" s="206">
        <f>Plan!DT27</f>
        <v>0</v>
      </c>
      <c r="T123" s="207">
        <f>Plan!DT28</f>
        <v>0</v>
      </c>
      <c r="U123" s="206">
        <f>Plan!DT29</f>
        <v>0</v>
      </c>
      <c r="V123" s="207">
        <f>Plan!DT30</f>
        <v>0</v>
      </c>
      <c r="W123" s="206">
        <f>Plan!DT31</f>
        <v>0</v>
      </c>
      <c r="X123" s="207">
        <f>Plan!DT32</f>
        <v>0</v>
      </c>
      <c r="Y123" s="206">
        <f>Plan!DT33</f>
        <v>0</v>
      </c>
      <c r="Z123" s="207">
        <f>Plan!DT34</f>
        <v>0</v>
      </c>
      <c r="AA123" s="206">
        <f>Plan!DT35</f>
        <v>0</v>
      </c>
      <c r="AB123" s="207">
        <f>Plan!DT36</f>
        <v>0</v>
      </c>
      <c r="AC123" s="206">
        <f>Plan!DT37</f>
        <v>0</v>
      </c>
      <c r="AD123" s="207">
        <f>Plan!DT38</f>
        <v>0</v>
      </c>
      <c r="AE123" s="206">
        <f>Plan!DT39</f>
        <v>0</v>
      </c>
      <c r="AF123" s="207">
        <f>Plan!DT40</f>
        <v>0</v>
      </c>
      <c r="AG123" s="206">
        <f>Plan!DT41</f>
        <v>0</v>
      </c>
      <c r="AH123" s="207">
        <f>Plan!DT42</f>
        <v>0</v>
      </c>
      <c r="AI123" s="206">
        <f>Plan!DT43</f>
        <v>0</v>
      </c>
      <c r="AJ123" s="207">
        <f>Plan!DT44</f>
        <v>0</v>
      </c>
    </row>
    <row r="124" spans="1:36" ht="6" customHeight="1">
      <c r="A124"/>
      <c r="B124" s="98">
        <f>COUNTIF(Feiertage!$H$3:$H$200,F124)</f>
        <v>0</v>
      </c>
      <c r="C124" s="100">
        <f t="shared" si="3"/>
        <v>5</v>
      </c>
      <c r="D124" s="100">
        <f t="shared" si="4"/>
        <v>4</v>
      </c>
      <c r="E124" s="189"/>
      <c r="F124" s="188">
        <f t="shared" si="5"/>
        <v>42489</v>
      </c>
      <c r="G124" s="206">
        <f>Plan!DU15</f>
        <v>0</v>
      </c>
      <c r="H124" s="207">
        <f>Plan!DU16</f>
        <v>0</v>
      </c>
      <c r="I124" s="206">
        <f>Plan!DU17</f>
        <v>0</v>
      </c>
      <c r="J124" s="207">
        <f>Plan!DU18</f>
        <v>0</v>
      </c>
      <c r="K124" s="206">
        <f>Plan!DU19</f>
        <v>0</v>
      </c>
      <c r="L124" s="207">
        <f>Plan!DU20</f>
        <v>0</v>
      </c>
      <c r="M124" s="206">
        <f>Plan!DU21</f>
        <v>0</v>
      </c>
      <c r="N124" s="207">
        <f>Plan!DU22</f>
        <v>0</v>
      </c>
      <c r="O124" s="206">
        <f>Plan!DU23</f>
        <v>0</v>
      </c>
      <c r="P124" s="207">
        <f>Plan!DU24</f>
        <v>0</v>
      </c>
      <c r="Q124" s="206">
        <f>Plan!DU25</f>
        <v>0</v>
      </c>
      <c r="R124" s="207">
        <f>Plan!DU26</f>
        <v>0</v>
      </c>
      <c r="S124" s="206">
        <f>Plan!DU27</f>
        <v>0</v>
      </c>
      <c r="T124" s="207">
        <f>Plan!DU28</f>
        <v>0</v>
      </c>
      <c r="U124" s="206">
        <f>Plan!DU29</f>
        <v>0</v>
      </c>
      <c r="V124" s="207">
        <f>Plan!DU30</f>
        <v>0</v>
      </c>
      <c r="W124" s="206">
        <f>Plan!DU31</f>
        <v>0</v>
      </c>
      <c r="X124" s="207">
        <f>Plan!DU32</f>
        <v>0</v>
      </c>
      <c r="Y124" s="206">
        <f>Plan!DU33</f>
        <v>0</v>
      </c>
      <c r="Z124" s="207">
        <f>Plan!DU34</f>
        <v>0</v>
      </c>
      <c r="AA124" s="206">
        <f>Plan!DU35</f>
        <v>0</v>
      </c>
      <c r="AB124" s="207">
        <f>Plan!DU36</f>
        <v>0</v>
      </c>
      <c r="AC124" s="206">
        <f>Plan!DU37</f>
        <v>0</v>
      </c>
      <c r="AD124" s="207">
        <f>Plan!DU38</f>
        <v>0</v>
      </c>
      <c r="AE124" s="206">
        <f>Plan!DU39</f>
        <v>0</v>
      </c>
      <c r="AF124" s="207">
        <f>Plan!DU40</f>
        <v>0</v>
      </c>
      <c r="AG124" s="206">
        <f>Plan!DU41</f>
        <v>0</v>
      </c>
      <c r="AH124" s="207">
        <f>Plan!DU42</f>
        <v>0</v>
      </c>
      <c r="AI124" s="206">
        <f>Plan!DU43</f>
        <v>0</v>
      </c>
      <c r="AJ124" s="207">
        <f>Plan!DU44</f>
        <v>0</v>
      </c>
    </row>
    <row r="125" spans="1:36" ht="6" customHeight="1">
      <c r="A125"/>
      <c r="B125" s="98">
        <f>COUNTIF(Feiertage!$H$3:$H$200,F125)</f>
        <v>0</v>
      </c>
      <c r="C125" s="100">
        <f t="shared" si="3"/>
        <v>6</v>
      </c>
      <c r="D125" s="100">
        <f t="shared" si="4"/>
        <v>4</v>
      </c>
      <c r="E125" s="189"/>
      <c r="F125" s="188">
        <f t="shared" si="5"/>
        <v>42490</v>
      </c>
      <c r="G125" s="206">
        <f>Plan!DV15</f>
        <v>0</v>
      </c>
      <c r="H125" s="207">
        <f>Plan!DV16</f>
        <v>0</v>
      </c>
      <c r="I125" s="206">
        <f>Plan!DV17</f>
        <v>0</v>
      </c>
      <c r="J125" s="207">
        <f>Plan!DV18</f>
        <v>0</v>
      </c>
      <c r="K125" s="206">
        <f>Plan!DV19</f>
        <v>0</v>
      </c>
      <c r="L125" s="207">
        <f>Plan!DV20</f>
        <v>0</v>
      </c>
      <c r="M125" s="206">
        <f>Plan!DV21</f>
        <v>0</v>
      </c>
      <c r="N125" s="207">
        <f>Plan!DV22</f>
        <v>0</v>
      </c>
      <c r="O125" s="206">
        <f>Plan!DV23</f>
        <v>0</v>
      </c>
      <c r="P125" s="207">
        <f>Plan!DV24</f>
        <v>0</v>
      </c>
      <c r="Q125" s="206">
        <f>Plan!DV25</f>
        <v>0</v>
      </c>
      <c r="R125" s="207">
        <f>Plan!DV26</f>
        <v>0</v>
      </c>
      <c r="S125" s="206">
        <f>Plan!DV27</f>
        <v>0</v>
      </c>
      <c r="T125" s="207">
        <f>Plan!DV28</f>
        <v>0</v>
      </c>
      <c r="U125" s="206">
        <f>Plan!DV29</f>
        <v>0</v>
      </c>
      <c r="V125" s="207">
        <f>Plan!DV30</f>
        <v>0</v>
      </c>
      <c r="W125" s="206">
        <f>Plan!DV31</f>
        <v>0</v>
      </c>
      <c r="X125" s="207">
        <f>Plan!DV32</f>
        <v>0</v>
      </c>
      <c r="Y125" s="206">
        <f>Plan!DV33</f>
        <v>0</v>
      </c>
      <c r="Z125" s="207">
        <f>Plan!DV34</f>
        <v>0</v>
      </c>
      <c r="AA125" s="206">
        <f>Plan!DV35</f>
        <v>0</v>
      </c>
      <c r="AB125" s="207">
        <f>Plan!DV36</f>
        <v>0</v>
      </c>
      <c r="AC125" s="206">
        <f>Plan!DV37</f>
        <v>0</v>
      </c>
      <c r="AD125" s="207">
        <f>Plan!DV38</f>
        <v>0</v>
      </c>
      <c r="AE125" s="206">
        <f>Plan!DV39</f>
        <v>0</v>
      </c>
      <c r="AF125" s="207">
        <f>Plan!DV40</f>
        <v>0</v>
      </c>
      <c r="AG125" s="206">
        <f>Plan!DV41</f>
        <v>0</v>
      </c>
      <c r="AH125" s="207">
        <f>Plan!DV42</f>
        <v>0</v>
      </c>
      <c r="AI125" s="206">
        <f>Plan!DV43</f>
        <v>0</v>
      </c>
      <c r="AJ125" s="207">
        <f>Plan!DV44</f>
        <v>0</v>
      </c>
    </row>
    <row r="126" spans="1:36" ht="6" customHeight="1">
      <c r="A126"/>
      <c r="B126" s="98">
        <f>COUNTIF(Feiertage!$H$3:$H$200,F126)</f>
        <v>1</v>
      </c>
      <c r="C126" s="100">
        <f t="shared" si="3"/>
        <v>7</v>
      </c>
      <c r="D126" s="100">
        <f t="shared" si="4"/>
        <v>5</v>
      </c>
      <c r="E126" s="189"/>
      <c r="F126" s="188">
        <f t="shared" si="5"/>
        <v>42491</v>
      </c>
      <c r="G126" s="206">
        <f>Plan!DW15</f>
        <v>0</v>
      </c>
      <c r="H126" s="207">
        <f>Plan!DW16</f>
        <v>0</v>
      </c>
      <c r="I126" s="206">
        <f>Plan!DW17</f>
        <v>0</v>
      </c>
      <c r="J126" s="207">
        <f>Plan!DW18</f>
        <v>0</v>
      </c>
      <c r="K126" s="206">
        <f>Plan!DW19</f>
        <v>0</v>
      </c>
      <c r="L126" s="207">
        <f>Plan!DW20</f>
        <v>0</v>
      </c>
      <c r="M126" s="206">
        <f>Plan!DW21</f>
        <v>0</v>
      </c>
      <c r="N126" s="207">
        <f>Plan!DW22</f>
        <v>0</v>
      </c>
      <c r="O126" s="206">
        <f>Plan!DW23</f>
        <v>0</v>
      </c>
      <c r="P126" s="207">
        <f>Plan!DW24</f>
        <v>0</v>
      </c>
      <c r="Q126" s="206">
        <f>Plan!DW25</f>
        <v>0</v>
      </c>
      <c r="R126" s="207">
        <f>Plan!DW26</f>
        <v>0</v>
      </c>
      <c r="S126" s="206">
        <f>Plan!DW27</f>
        <v>0</v>
      </c>
      <c r="T126" s="207">
        <f>Plan!DW28</f>
        <v>0</v>
      </c>
      <c r="U126" s="206">
        <f>Plan!DW29</f>
        <v>0</v>
      </c>
      <c r="V126" s="207">
        <f>Plan!DW30</f>
        <v>0</v>
      </c>
      <c r="W126" s="206">
        <f>Plan!DW31</f>
        <v>0</v>
      </c>
      <c r="X126" s="207">
        <f>Plan!DW32</f>
        <v>0</v>
      </c>
      <c r="Y126" s="206">
        <f>Plan!DW33</f>
        <v>0</v>
      </c>
      <c r="Z126" s="207">
        <f>Plan!DW34</f>
        <v>0</v>
      </c>
      <c r="AA126" s="206">
        <f>Plan!DW35</f>
        <v>0</v>
      </c>
      <c r="AB126" s="207">
        <f>Plan!DW36</f>
        <v>0</v>
      </c>
      <c r="AC126" s="206">
        <f>Plan!DW37</f>
        <v>0</v>
      </c>
      <c r="AD126" s="207">
        <f>Plan!DW38</f>
        <v>0</v>
      </c>
      <c r="AE126" s="206">
        <f>Plan!DW39</f>
        <v>0</v>
      </c>
      <c r="AF126" s="207">
        <f>Plan!DW40</f>
        <v>0</v>
      </c>
      <c r="AG126" s="206">
        <f>Plan!DW41</f>
        <v>0</v>
      </c>
      <c r="AH126" s="207">
        <f>Plan!DW42</f>
        <v>0</v>
      </c>
      <c r="AI126" s="206">
        <f>Plan!DW43</f>
        <v>0</v>
      </c>
      <c r="AJ126" s="207">
        <f>Plan!DW44</f>
        <v>0</v>
      </c>
    </row>
    <row r="127" spans="1:36" ht="6" customHeight="1">
      <c r="A127"/>
      <c r="B127" s="98">
        <f>COUNTIF(Feiertage!$H$3:$H$200,F127)</f>
        <v>0</v>
      </c>
      <c r="C127" s="100">
        <f t="shared" si="3"/>
        <v>1</v>
      </c>
      <c r="D127" s="100">
        <f t="shared" si="4"/>
        <v>5</v>
      </c>
      <c r="E127" s="189"/>
      <c r="F127" s="188">
        <f t="shared" si="5"/>
        <v>42492</v>
      </c>
      <c r="G127" s="206">
        <f>Plan!DX15</f>
        <v>0</v>
      </c>
      <c r="H127" s="207">
        <f>Plan!DX16</f>
        <v>0</v>
      </c>
      <c r="I127" s="206">
        <f>Plan!DX17</f>
        <v>0</v>
      </c>
      <c r="J127" s="207">
        <f>Plan!DX18</f>
        <v>0</v>
      </c>
      <c r="K127" s="206">
        <f>Plan!DX19</f>
        <v>0</v>
      </c>
      <c r="L127" s="207">
        <f>Plan!DX20</f>
        <v>0</v>
      </c>
      <c r="M127" s="206">
        <f>Plan!DX21</f>
        <v>0</v>
      </c>
      <c r="N127" s="207">
        <f>Plan!DX22</f>
        <v>0</v>
      </c>
      <c r="O127" s="206">
        <f>Plan!DX23</f>
        <v>0</v>
      </c>
      <c r="P127" s="207">
        <f>Plan!DX24</f>
        <v>0</v>
      </c>
      <c r="Q127" s="206">
        <f>Plan!DX25</f>
        <v>0</v>
      </c>
      <c r="R127" s="207">
        <f>Plan!DX26</f>
        <v>0</v>
      </c>
      <c r="S127" s="206">
        <f>Plan!DX27</f>
        <v>0</v>
      </c>
      <c r="T127" s="207">
        <f>Plan!DX28</f>
        <v>0</v>
      </c>
      <c r="U127" s="206">
        <f>Plan!DX29</f>
        <v>0</v>
      </c>
      <c r="V127" s="207">
        <f>Plan!DX30</f>
        <v>0</v>
      </c>
      <c r="W127" s="206">
        <f>Plan!DX31</f>
        <v>0</v>
      </c>
      <c r="X127" s="207">
        <f>Plan!DX32</f>
        <v>0</v>
      </c>
      <c r="Y127" s="206">
        <f>Plan!DX33</f>
        <v>0</v>
      </c>
      <c r="Z127" s="207">
        <f>Plan!DX34</f>
        <v>0</v>
      </c>
      <c r="AA127" s="206">
        <f>Plan!DX35</f>
        <v>0</v>
      </c>
      <c r="AB127" s="207">
        <f>Plan!DX36</f>
        <v>0</v>
      </c>
      <c r="AC127" s="206">
        <f>Plan!DX37</f>
        <v>0</v>
      </c>
      <c r="AD127" s="207">
        <f>Plan!DX38</f>
        <v>0</v>
      </c>
      <c r="AE127" s="206">
        <f>Plan!DX39</f>
        <v>0</v>
      </c>
      <c r="AF127" s="207">
        <f>Plan!DX40</f>
        <v>0</v>
      </c>
      <c r="AG127" s="206">
        <f>Plan!DX41</f>
        <v>0</v>
      </c>
      <c r="AH127" s="207">
        <f>Plan!DX42</f>
        <v>0</v>
      </c>
      <c r="AI127" s="206">
        <f>Plan!DX43</f>
        <v>0</v>
      </c>
      <c r="AJ127" s="207">
        <f>Plan!DX44</f>
        <v>0</v>
      </c>
    </row>
    <row r="128" spans="1:36" ht="6" customHeight="1">
      <c r="A128"/>
      <c r="B128" s="98">
        <f>COUNTIF(Feiertage!$H$3:$H$200,F128)</f>
        <v>0</v>
      </c>
      <c r="C128" s="100">
        <f t="shared" si="3"/>
        <v>2</v>
      </c>
      <c r="D128" s="100">
        <f t="shared" si="4"/>
        <v>5</v>
      </c>
      <c r="E128" s="189"/>
      <c r="F128" s="188">
        <f t="shared" si="5"/>
        <v>42493</v>
      </c>
      <c r="G128" s="206">
        <f>Plan!DY15</f>
        <v>0</v>
      </c>
      <c r="H128" s="207">
        <f>Plan!DY16</f>
        <v>0</v>
      </c>
      <c r="I128" s="206">
        <f>Plan!DY17</f>
        <v>0</v>
      </c>
      <c r="J128" s="207">
        <f>Plan!DY18</f>
        <v>0</v>
      </c>
      <c r="K128" s="206">
        <f>Plan!DY19</f>
        <v>0</v>
      </c>
      <c r="L128" s="207">
        <f>Plan!DY20</f>
        <v>0</v>
      </c>
      <c r="M128" s="206">
        <f>Plan!DY21</f>
        <v>0</v>
      </c>
      <c r="N128" s="207">
        <f>Plan!DY22</f>
        <v>0</v>
      </c>
      <c r="O128" s="206">
        <f>Plan!DY23</f>
        <v>0</v>
      </c>
      <c r="P128" s="207">
        <f>Plan!DY24</f>
        <v>0</v>
      </c>
      <c r="Q128" s="206">
        <f>Plan!DY25</f>
        <v>0</v>
      </c>
      <c r="R128" s="207">
        <f>Plan!DY26</f>
        <v>0</v>
      </c>
      <c r="S128" s="206">
        <f>Plan!DY27</f>
        <v>0</v>
      </c>
      <c r="T128" s="207">
        <f>Plan!DY28</f>
        <v>0</v>
      </c>
      <c r="U128" s="206">
        <f>Plan!DY29</f>
        <v>0</v>
      </c>
      <c r="V128" s="207">
        <f>Plan!DY30</f>
        <v>0</v>
      </c>
      <c r="W128" s="206">
        <f>Plan!DY31</f>
        <v>0</v>
      </c>
      <c r="X128" s="207">
        <f>Plan!DY32</f>
        <v>0</v>
      </c>
      <c r="Y128" s="206">
        <f>Plan!DY33</f>
        <v>0</v>
      </c>
      <c r="Z128" s="207">
        <f>Plan!DY34</f>
        <v>0</v>
      </c>
      <c r="AA128" s="206">
        <f>Plan!DY35</f>
        <v>0</v>
      </c>
      <c r="AB128" s="207">
        <f>Plan!DY36</f>
        <v>0</v>
      </c>
      <c r="AC128" s="206">
        <f>Plan!DY37</f>
        <v>0</v>
      </c>
      <c r="AD128" s="207">
        <f>Plan!DY38</f>
        <v>0</v>
      </c>
      <c r="AE128" s="206">
        <f>Plan!DY39</f>
        <v>0</v>
      </c>
      <c r="AF128" s="207">
        <f>Plan!DY40</f>
        <v>0</v>
      </c>
      <c r="AG128" s="206">
        <f>Plan!DY41</f>
        <v>0</v>
      </c>
      <c r="AH128" s="207">
        <f>Plan!DY42</f>
        <v>0</v>
      </c>
      <c r="AI128" s="206">
        <f>Plan!DY43</f>
        <v>0</v>
      </c>
      <c r="AJ128" s="207">
        <f>Plan!DY44</f>
        <v>0</v>
      </c>
    </row>
    <row r="129" spans="1:36" ht="6" customHeight="1">
      <c r="A129"/>
      <c r="B129" s="98">
        <f>COUNTIF(Feiertage!$H$3:$H$200,F129)</f>
        <v>0</v>
      </c>
      <c r="C129" s="100">
        <f t="shared" si="3"/>
        <v>3</v>
      </c>
      <c r="D129" s="100">
        <f t="shared" si="4"/>
        <v>5</v>
      </c>
      <c r="E129" s="189"/>
      <c r="F129" s="188">
        <f t="shared" si="5"/>
        <v>42494</v>
      </c>
      <c r="G129" s="206">
        <f>Plan!DZ15</f>
        <v>0</v>
      </c>
      <c r="H129" s="207">
        <f>Plan!DZ16</f>
        <v>0</v>
      </c>
      <c r="I129" s="206">
        <f>Plan!DZ17</f>
        <v>0</v>
      </c>
      <c r="J129" s="207">
        <f>Plan!DZ18</f>
        <v>0</v>
      </c>
      <c r="K129" s="206">
        <f>Plan!DZ19</f>
        <v>0</v>
      </c>
      <c r="L129" s="207">
        <f>Plan!DZ20</f>
        <v>0</v>
      </c>
      <c r="M129" s="206">
        <f>Plan!DZ21</f>
        <v>0</v>
      </c>
      <c r="N129" s="207">
        <f>Plan!DZ22</f>
        <v>0</v>
      </c>
      <c r="O129" s="206">
        <f>Plan!DZ23</f>
        <v>0</v>
      </c>
      <c r="P129" s="207">
        <f>Plan!DZ24</f>
        <v>0</v>
      </c>
      <c r="Q129" s="206">
        <f>Plan!DZ25</f>
        <v>0</v>
      </c>
      <c r="R129" s="207">
        <f>Plan!DZ26</f>
        <v>0</v>
      </c>
      <c r="S129" s="206">
        <f>Plan!DZ27</f>
        <v>0</v>
      </c>
      <c r="T129" s="207">
        <f>Plan!DZ28</f>
        <v>0</v>
      </c>
      <c r="U129" s="206">
        <f>Plan!DZ29</f>
        <v>0</v>
      </c>
      <c r="V129" s="207">
        <f>Plan!DZ30</f>
        <v>0</v>
      </c>
      <c r="W129" s="206">
        <f>Plan!DZ31</f>
        <v>0</v>
      </c>
      <c r="X129" s="207">
        <f>Plan!DZ32</f>
        <v>0</v>
      </c>
      <c r="Y129" s="206">
        <f>Plan!DZ33</f>
        <v>0</v>
      </c>
      <c r="Z129" s="207">
        <f>Plan!DZ34</f>
        <v>0</v>
      </c>
      <c r="AA129" s="206">
        <f>Plan!DZ35</f>
        <v>0</v>
      </c>
      <c r="AB129" s="207">
        <f>Plan!DZ36</f>
        <v>0</v>
      </c>
      <c r="AC129" s="206">
        <f>Plan!DZ37</f>
        <v>0</v>
      </c>
      <c r="AD129" s="207">
        <f>Plan!DZ38</f>
        <v>0</v>
      </c>
      <c r="AE129" s="206">
        <f>Plan!DZ39</f>
        <v>0</v>
      </c>
      <c r="AF129" s="207">
        <f>Plan!DZ40</f>
        <v>0</v>
      </c>
      <c r="AG129" s="206">
        <f>Plan!DZ41</f>
        <v>0</v>
      </c>
      <c r="AH129" s="207">
        <f>Plan!DZ42</f>
        <v>0</v>
      </c>
      <c r="AI129" s="206">
        <f>Plan!DZ43</f>
        <v>0</v>
      </c>
      <c r="AJ129" s="207">
        <f>Plan!DZ44</f>
        <v>0</v>
      </c>
    </row>
    <row r="130" spans="1:36" ht="6" customHeight="1">
      <c r="A130"/>
      <c r="B130" s="98">
        <f>COUNTIF(Feiertage!$H$3:$H$200,F130)</f>
        <v>1</v>
      </c>
      <c r="C130" s="100">
        <f t="shared" si="3"/>
        <v>4</v>
      </c>
      <c r="D130" s="100">
        <f t="shared" si="4"/>
        <v>5</v>
      </c>
      <c r="E130" s="189"/>
      <c r="F130" s="188">
        <f t="shared" si="5"/>
        <v>42495</v>
      </c>
      <c r="G130" s="206">
        <f>Plan!EA15</f>
        <v>0</v>
      </c>
      <c r="H130" s="207">
        <f>Plan!EA16</f>
        <v>0</v>
      </c>
      <c r="I130" s="206">
        <f>Plan!EA17</f>
        <v>0</v>
      </c>
      <c r="J130" s="207">
        <f>Plan!EA18</f>
        <v>0</v>
      </c>
      <c r="K130" s="206">
        <f>Plan!EA19</f>
        <v>0</v>
      </c>
      <c r="L130" s="207">
        <f>Plan!EA20</f>
        <v>0</v>
      </c>
      <c r="M130" s="206">
        <f>Plan!EA21</f>
        <v>0</v>
      </c>
      <c r="N130" s="207">
        <f>Plan!EA22</f>
        <v>0</v>
      </c>
      <c r="O130" s="206">
        <f>Plan!EA23</f>
        <v>0</v>
      </c>
      <c r="P130" s="207">
        <f>Plan!EA24</f>
        <v>0</v>
      </c>
      <c r="Q130" s="206">
        <f>Plan!EA25</f>
        <v>0</v>
      </c>
      <c r="R130" s="207">
        <f>Plan!EA26</f>
        <v>0</v>
      </c>
      <c r="S130" s="206">
        <f>Plan!EA27</f>
        <v>0</v>
      </c>
      <c r="T130" s="207">
        <f>Plan!EA28</f>
        <v>0</v>
      </c>
      <c r="U130" s="206">
        <f>Plan!EA29</f>
        <v>0</v>
      </c>
      <c r="V130" s="207">
        <f>Plan!EA30</f>
        <v>0</v>
      </c>
      <c r="W130" s="206">
        <f>Plan!EA31</f>
        <v>0</v>
      </c>
      <c r="X130" s="207">
        <f>Plan!EA32</f>
        <v>0</v>
      </c>
      <c r="Y130" s="206">
        <f>Plan!EA33</f>
        <v>0</v>
      </c>
      <c r="Z130" s="207">
        <f>Plan!EA34</f>
        <v>0</v>
      </c>
      <c r="AA130" s="206">
        <f>Plan!EA35</f>
        <v>0</v>
      </c>
      <c r="AB130" s="207">
        <f>Plan!EA36</f>
        <v>0</v>
      </c>
      <c r="AC130" s="206">
        <f>Plan!EA37</f>
        <v>0</v>
      </c>
      <c r="AD130" s="207">
        <f>Plan!EA38</f>
        <v>0</v>
      </c>
      <c r="AE130" s="206">
        <f>Plan!EA39</f>
        <v>0</v>
      </c>
      <c r="AF130" s="207">
        <f>Plan!EA40</f>
        <v>0</v>
      </c>
      <c r="AG130" s="206">
        <f>Plan!EA41</f>
        <v>0</v>
      </c>
      <c r="AH130" s="207">
        <f>Plan!EA42</f>
        <v>0</v>
      </c>
      <c r="AI130" s="206">
        <f>Plan!EA43</f>
        <v>0</v>
      </c>
      <c r="AJ130" s="207">
        <f>Plan!EA44</f>
        <v>0</v>
      </c>
    </row>
    <row r="131" spans="1:36" ht="6" customHeight="1">
      <c r="A131"/>
      <c r="B131" s="98">
        <f>COUNTIF(Feiertage!$H$3:$H$200,F131)</f>
        <v>0</v>
      </c>
      <c r="C131" s="100">
        <f t="shared" si="3"/>
        <v>5</v>
      </c>
      <c r="D131" s="100">
        <f t="shared" si="4"/>
        <v>5</v>
      </c>
      <c r="E131" s="189"/>
      <c r="F131" s="188">
        <f t="shared" si="5"/>
        <v>42496</v>
      </c>
      <c r="G131" s="206">
        <f>Plan!EB15</f>
        <v>0</v>
      </c>
      <c r="H131" s="207">
        <f>Plan!EB16</f>
        <v>0</v>
      </c>
      <c r="I131" s="206">
        <f>Plan!EB17</f>
        <v>0</v>
      </c>
      <c r="J131" s="207">
        <f>Plan!EB18</f>
        <v>0</v>
      </c>
      <c r="K131" s="206">
        <f>Plan!EB19</f>
        <v>0</v>
      </c>
      <c r="L131" s="207">
        <f>Plan!EB20</f>
        <v>0</v>
      </c>
      <c r="M131" s="206">
        <f>Plan!EB21</f>
        <v>0</v>
      </c>
      <c r="N131" s="207">
        <f>Plan!EB22</f>
        <v>0</v>
      </c>
      <c r="O131" s="206">
        <f>Plan!EB23</f>
        <v>0</v>
      </c>
      <c r="P131" s="207">
        <f>Plan!EB24</f>
        <v>0</v>
      </c>
      <c r="Q131" s="206">
        <f>Plan!EB25</f>
        <v>0</v>
      </c>
      <c r="R131" s="207">
        <f>Plan!EB26</f>
        <v>0</v>
      </c>
      <c r="S131" s="206">
        <f>Plan!EB27</f>
        <v>0</v>
      </c>
      <c r="T131" s="207">
        <f>Plan!EB28</f>
        <v>0</v>
      </c>
      <c r="U131" s="206">
        <f>Plan!EB29</f>
        <v>0</v>
      </c>
      <c r="V131" s="207">
        <f>Plan!EB30</f>
        <v>0</v>
      </c>
      <c r="W131" s="206">
        <f>Plan!EB31</f>
        <v>0</v>
      </c>
      <c r="X131" s="207">
        <f>Plan!EB32</f>
        <v>0</v>
      </c>
      <c r="Y131" s="206">
        <f>Plan!EB33</f>
        <v>0</v>
      </c>
      <c r="Z131" s="207">
        <f>Plan!EB34</f>
        <v>0</v>
      </c>
      <c r="AA131" s="206">
        <f>Plan!EB35</f>
        <v>0</v>
      </c>
      <c r="AB131" s="207">
        <f>Plan!EB36</f>
        <v>0</v>
      </c>
      <c r="AC131" s="206">
        <f>Plan!EB37</f>
        <v>0</v>
      </c>
      <c r="AD131" s="207">
        <f>Plan!EB38</f>
        <v>0</v>
      </c>
      <c r="AE131" s="206">
        <f>Plan!EB39</f>
        <v>0</v>
      </c>
      <c r="AF131" s="207">
        <f>Plan!EB40</f>
        <v>0</v>
      </c>
      <c r="AG131" s="206">
        <f>Plan!EB41</f>
        <v>0</v>
      </c>
      <c r="AH131" s="207">
        <f>Plan!EB42</f>
        <v>0</v>
      </c>
      <c r="AI131" s="206">
        <f>Plan!EB43</f>
        <v>0</v>
      </c>
      <c r="AJ131" s="207">
        <f>Plan!EB44</f>
        <v>0</v>
      </c>
    </row>
    <row r="132" spans="1:36" ht="6" customHeight="1">
      <c r="A132"/>
      <c r="B132" s="98">
        <f>COUNTIF(Feiertage!$H$3:$H$200,F132)</f>
        <v>0</v>
      </c>
      <c r="C132" s="100">
        <f t="shared" si="3"/>
        <v>6</v>
      </c>
      <c r="D132" s="100">
        <f t="shared" si="4"/>
        <v>5</v>
      </c>
      <c r="E132" s="189"/>
      <c r="F132" s="188">
        <f t="shared" si="5"/>
        <v>42497</v>
      </c>
      <c r="G132" s="206">
        <f>Plan!EC15</f>
        <v>0</v>
      </c>
      <c r="H132" s="207">
        <f>Plan!EC16</f>
        <v>0</v>
      </c>
      <c r="I132" s="206">
        <f>Plan!EC17</f>
        <v>0</v>
      </c>
      <c r="J132" s="207">
        <f>Plan!EC18</f>
        <v>0</v>
      </c>
      <c r="K132" s="206">
        <f>Plan!EC19</f>
        <v>0</v>
      </c>
      <c r="L132" s="207">
        <f>Plan!EC20</f>
        <v>0</v>
      </c>
      <c r="M132" s="206">
        <f>Plan!EC21</f>
        <v>0</v>
      </c>
      <c r="N132" s="207">
        <f>Plan!EC22</f>
        <v>0</v>
      </c>
      <c r="O132" s="206">
        <f>Plan!EC23</f>
        <v>0</v>
      </c>
      <c r="P132" s="207">
        <f>Plan!EC24</f>
        <v>0</v>
      </c>
      <c r="Q132" s="206">
        <f>Plan!EC25</f>
        <v>0</v>
      </c>
      <c r="R132" s="207">
        <f>Plan!EC26</f>
        <v>0</v>
      </c>
      <c r="S132" s="206">
        <f>Plan!EC27</f>
        <v>0</v>
      </c>
      <c r="T132" s="207">
        <f>Plan!EC28</f>
        <v>0</v>
      </c>
      <c r="U132" s="206">
        <f>Plan!EC29</f>
        <v>0</v>
      </c>
      <c r="V132" s="207">
        <f>Plan!EC30</f>
        <v>0</v>
      </c>
      <c r="W132" s="206">
        <f>Plan!EC31</f>
        <v>0</v>
      </c>
      <c r="X132" s="207">
        <f>Plan!EC32</f>
        <v>0</v>
      </c>
      <c r="Y132" s="206">
        <f>Plan!EC33</f>
        <v>0</v>
      </c>
      <c r="Z132" s="207">
        <f>Plan!EC34</f>
        <v>0</v>
      </c>
      <c r="AA132" s="206">
        <f>Plan!EC35</f>
        <v>0</v>
      </c>
      <c r="AB132" s="207">
        <f>Plan!EC36</f>
        <v>0</v>
      </c>
      <c r="AC132" s="206">
        <f>Plan!EC37</f>
        <v>0</v>
      </c>
      <c r="AD132" s="207">
        <f>Plan!EC38</f>
        <v>0</v>
      </c>
      <c r="AE132" s="206">
        <f>Plan!EC39</f>
        <v>0</v>
      </c>
      <c r="AF132" s="207">
        <f>Plan!EC40</f>
        <v>0</v>
      </c>
      <c r="AG132" s="206">
        <f>Plan!EC41</f>
        <v>0</v>
      </c>
      <c r="AH132" s="207">
        <f>Plan!EC42</f>
        <v>0</v>
      </c>
      <c r="AI132" s="206">
        <f>Plan!EC43</f>
        <v>0</v>
      </c>
      <c r="AJ132" s="207">
        <f>Plan!EC44</f>
        <v>0</v>
      </c>
    </row>
    <row r="133" spans="1:36" ht="6" customHeight="1">
      <c r="A133"/>
      <c r="B133" s="98">
        <f>COUNTIF(Feiertage!$H$3:$H$200,F133)</f>
        <v>0</v>
      </c>
      <c r="C133" s="100">
        <f t="shared" si="3"/>
        <v>7</v>
      </c>
      <c r="D133" s="100">
        <f t="shared" si="4"/>
        <v>5</v>
      </c>
      <c r="E133" s="189"/>
      <c r="F133" s="188">
        <f t="shared" si="5"/>
        <v>42498</v>
      </c>
      <c r="G133" s="206">
        <f>Plan!ED15</f>
        <v>0</v>
      </c>
      <c r="H133" s="207">
        <f>Plan!ED16</f>
        <v>0</v>
      </c>
      <c r="I133" s="206">
        <f>Plan!ED17</f>
        <v>0</v>
      </c>
      <c r="J133" s="207">
        <f>Plan!ED18</f>
        <v>0</v>
      </c>
      <c r="K133" s="206">
        <f>Plan!ED19</f>
        <v>0</v>
      </c>
      <c r="L133" s="207">
        <f>Plan!ED20</f>
        <v>0</v>
      </c>
      <c r="M133" s="206">
        <f>Plan!ED21</f>
        <v>0</v>
      </c>
      <c r="N133" s="207">
        <f>Plan!ED22</f>
        <v>0</v>
      </c>
      <c r="O133" s="206">
        <f>Plan!ED23</f>
        <v>0</v>
      </c>
      <c r="P133" s="207">
        <f>Plan!ED24</f>
        <v>0</v>
      </c>
      <c r="Q133" s="206">
        <f>Plan!ED25</f>
        <v>0</v>
      </c>
      <c r="R133" s="207">
        <f>Plan!ED26</f>
        <v>0</v>
      </c>
      <c r="S133" s="206">
        <f>Plan!ED27</f>
        <v>0</v>
      </c>
      <c r="T133" s="207">
        <f>Plan!ED28</f>
        <v>0</v>
      </c>
      <c r="U133" s="206">
        <f>Plan!ED29</f>
        <v>0</v>
      </c>
      <c r="V133" s="207">
        <f>Plan!ED30</f>
        <v>0</v>
      </c>
      <c r="W133" s="206">
        <f>Plan!ED31</f>
        <v>0</v>
      </c>
      <c r="X133" s="207">
        <f>Plan!ED32</f>
        <v>0</v>
      </c>
      <c r="Y133" s="206">
        <f>Plan!ED33</f>
        <v>0</v>
      </c>
      <c r="Z133" s="207">
        <f>Plan!ED34</f>
        <v>0</v>
      </c>
      <c r="AA133" s="206">
        <f>Plan!ED35</f>
        <v>0</v>
      </c>
      <c r="AB133" s="207">
        <f>Plan!ED36</f>
        <v>0</v>
      </c>
      <c r="AC133" s="206">
        <f>Plan!ED37</f>
        <v>0</v>
      </c>
      <c r="AD133" s="207">
        <f>Plan!ED38</f>
        <v>0</v>
      </c>
      <c r="AE133" s="206">
        <f>Plan!ED39</f>
        <v>0</v>
      </c>
      <c r="AF133" s="207">
        <f>Plan!ED40</f>
        <v>0</v>
      </c>
      <c r="AG133" s="206">
        <f>Plan!ED41</f>
        <v>0</v>
      </c>
      <c r="AH133" s="207">
        <f>Plan!ED42</f>
        <v>0</v>
      </c>
      <c r="AI133" s="206">
        <f>Plan!ED43</f>
        <v>0</v>
      </c>
      <c r="AJ133" s="207">
        <f>Plan!ED44</f>
        <v>0</v>
      </c>
    </row>
    <row r="134" spans="1:36" ht="6" customHeight="1">
      <c r="A134"/>
      <c r="B134" s="98">
        <f>COUNTIF(Feiertage!$H$3:$H$200,F134)</f>
        <v>0</v>
      </c>
      <c r="C134" s="100">
        <f aca="true" t="shared" si="6" ref="C134:C197">IF(F134="","",WEEKDAY(F134,2))</f>
        <v>1</v>
      </c>
      <c r="D134" s="100">
        <f aca="true" t="shared" si="7" ref="D134:D197">IF(F134="","",MONTH(F134))</f>
        <v>5</v>
      </c>
      <c r="E134" s="189"/>
      <c r="F134" s="188">
        <f t="shared" si="5"/>
        <v>42499</v>
      </c>
      <c r="G134" s="206">
        <f>Plan!EE15</f>
        <v>0</v>
      </c>
      <c r="H134" s="207">
        <f>Plan!EE16</f>
        <v>0</v>
      </c>
      <c r="I134" s="206">
        <f>Plan!EE17</f>
        <v>0</v>
      </c>
      <c r="J134" s="207">
        <f>Plan!EE18</f>
        <v>0</v>
      </c>
      <c r="K134" s="206">
        <f>Plan!EE19</f>
        <v>0</v>
      </c>
      <c r="L134" s="207">
        <f>Plan!EE20</f>
        <v>0</v>
      </c>
      <c r="M134" s="206">
        <f>Plan!EE21</f>
        <v>0</v>
      </c>
      <c r="N134" s="207">
        <f>Plan!EE22</f>
        <v>0</v>
      </c>
      <c r="O134" s="206">
        <f>Plan!EE23</f>
        <v>0</v>
      </c>
      <c r="P134" s="207">
        <f>Plan!EE24</f>
        <v>0</v>
      </c>
      <c r="Q134" s="206">
        <f>Plan!EE25</f>
        <v>0</v>
      </c>
      <c r="R134" s="207">
        <f>Plan!EE26</f>
        <v>0</v>
      </c>
      <c r="S134" s="206">
        <f>Plan!EE27</f>
        <v>0</v>
      </c>
      <c r="T134" s="207">
        <f>Plan!EE28</f>
        <v>0</v>
      </c>
      <c r="U134" s="206">
        <f>Plan!EE29</f>
        <v>0</v>
      </c>
      <c r="V134" s="207">
        <f>Plan!EE30</f>
        <v>0</v>
      </c>
      <c r="W134" s="206">
        <f>Plan!EE31</f>
        <v>0</v>
      </c>
      <c r="X134" s="207">
        <f>Plan!EE32</f>
        <v>0</v>
      </c>
      <c r="Y134" s="206">
        <f>Plan!EE33</f>
        <v>0</v>
      </c>
      <c r="Z134" s="207">
        <f>Plan!EE34</f>
        <v>0</v>
      </c>
      <c r="AA134" s="206">
        <f>Plan!EE35</f>
        <v>0</v>
      </c>
      <c r="AB134" s="207">
        <f>Plan!EE36</f>
        <v>0</v>
      </c>
      <c r="AC134" s="206">
        <f>Plan!EE37</f>
        <v>0</v>
      </c>
      <c r="AD134" s="207">
        <f>Plan!EE38</f>
        <v>0</v>
      </c>
      <c r="AE134" s="206">
        <f>Plan!EE39</f>
        <v>0</v>
      </c>
      <c r="AF134" s="207">
        <f>Plan!EE40</f>
        <v>0</v>
      </c>
      <c r="AG134" s="206">
        <f>Plan!EE41</f>
        <v>0</v>
      </c>
      <c r="AH134" s="207">
        <f>Plan!EE42</f>
        <v>0</v>
      </c>
      <c r="AI134" s="206">
        <f>Plan!EE43</f>
        <v>0</v>
      </c>
      <c r="AJ134" s="207">
        <f>Plan!EE44</f>
        <v>0</v>
      </c>
    </row>
    <row r="135" spans="1:36" ht="6" customHeight="1">
      <c r="A135"/>
      <c r="B135" s="98">
        <f>COUNTIF(Feiertage!$H$3:$H$200,F135)</f>
        <v>0</v>
      </c>
      <c r="C135" s="100">
        <f t="shared" si="6"/>
        <v>2</v>
      </c>
      <c r="D135" s="100">
        <f t="shared" si="7"/>
        <v>5</v>
      </c>
      <c r="E135" s="189"/>
      <c r="F135" s="188">
        <f aca="true" t="shared" si="8" ref="F135:F199">F134+1</f>
        <v>42500</v>
      </c>
      <c r="G135" s="206">
        <f>Plan!EF15</f>
        <v>0</v>
      </c>
      <c r="H135" s="207">
        <f>Plan!EF16</f>
        <v>0</v>
      </c>
      <c r="I135" s="206">
        <f>Plan!EF17</f>
        <v>0</v>
      </c>
      <c r="J135" s="207">
        <f>Plan!EF18</f>
        <v>0</v>
      </c>
      <c r="K135" s="206">
        <f>Plan!EF19</f>
        <v>0</v>
      </c>
      <c r="L135" s="207">
        <f>Plan!EF20</f>
        <v>0</v>
      </c>
      <c r="M135" s="206">
        <f>Plan!EF21</f>
        <v>0</v>
      </c>
      <c r="N135" s="207">
        <f>Plan!EF22</f>
        <v>0</v>
      </c>
      <c r="O135" s="206">
        <f>Plan!EF23</f>
        <v>0</v>
      </c>
      <c r="P135" s="207">
        <f>Plan!EF24</f>
        <v>0</v>
      </c>
      <c r="Q135" s="206">
        <f>Plan!EF25</f>
        <v>0</v>
      </c>
      <c r="R135" s="207">
        <f>Plan!EF26</f>
        <v>0</v>
      </c>
      <c r="S135" s="206">
        <f>Plan!EF27</f>
        <v>0</v>
      </c>
      <c r="T135" s="207">
        <f>Plan!EF28</f>
        <v>0</v>
      </c>
      <c r="U135" s="206">
        <f>Plan!EF29</f>
        <v>0</v>
      </c>
      <c r="V135" s="207">
        <f>Plan!EF30</f>
        <v>0</v>
      </c>
      <c r="W135" s="206">
        <f>Plan!EF31</f>
        <v>0</v>
      </c>
      <c r="X135" s="207">
        <f>Plan!EF32</f>
        <v>0</v>
      </c>
      <c r="Y135" s="206">
        <f>Plan!EF33</f>
        <v>0</v>
      </c>
      <c r="Z135" s="207">
        <f>Plan!EF34</f>
        <v>0</v>
      </c>
      <c r="AA135" s="206">
        <f>Plan!EF35</f>
        <v>0</v>
      </c>
      <c r="AB135" s="207">
        <f>Plan!EF36</f>
        <v>0</v>
      </c>
      <c r="AC135" s="206">
        <f>Plan!EF37</f>
        <v>0</v>
      </c>
      <c r="AD135" s="207">
        <f>Plan!EF38</f>
        <v>0</v>
      </c>
      <c r="AE135" s="206">
        <f>Plan!EF39</f>
        <v>0</v>
      </c>
      <c r="AF135" s="207">
        <f>Plan!EF40</f>
        <v>0</v>
      </c>
      <c r="AG135" s="206">
        <f>Plan!EF41</f>
        <v>0</v>
      </c>
      <c r="AH135" s="207">
        <f>Plan!EF42</f>
        <v>0</v>
      </c>
      <c r="AI135" s="206">
        <f>Plan!EF43</f>
        <v>0</v>
      </c>
      <c r="AJ135" s="207">
        <f>Plan!EF44</f>
        <v>0</v>
      </c>
    </row>
    <row r="136" spans="1:36" ht="6" customHeight="1">
      <c r="A136"/>
      <c r="B136" s="98">
        <f>COUNTIF(Feiertage!$H$3:$H$200,F136)</f>
        <v>0</v>
      </c>
      <c r="C136" s="100">
        <f t="shared" si="6"/>
        <v>3</v>
      </c>
      <c r="D136" s="100">
        <f t="shared" si="7"/>
        <v>5</v>
      </c>
      <c r="E136" s="189"/>
      <c r="F136" s="188">
        <f t="shared" si="8"/>
        <v>42501</v>
      </c>
      <c r="G136" s="206">
        <f>Plan!EG15</f>
        <v>0</v>
      </c>
      <c r="H136" s="207">
        <f>Plan!EG16</f>
        <v>0</v>
      </c>
      <c r="I136" s="206">
        <f>Plan!EG17</f>
        <v>0</v>
      </c>
      <c r="J136" s="207">
        <f>Plan!EG18</f>
        <v>0</v>
      </c>
      <c r="K136" s="206">
        <f>Plan!EG19</f>
        <v>0</v>
      </c>
      <c r="L136" s="207">
        <f>Plan!EG20</f>
        <v>0</v>
      </c>
      <c r="M136" s="206">
        <f>Plan!EG21</f>
        <v>0</v>
      </c>
      <c r="N136" s="207">
        <f>Plan!EG22</f>
        <v>0</v>
      </c>
      <c r="O136" s="206">
        <f>Plan!EG23</f>
        <v>0</v>
      </c>
      <c r="P136" s="207">
        <f>Plan!EG24</f>
        <v>0</v>
      </c>
      <c r="Q136" s="206">
        <f>Plan!EG25</f>
        <v>0</v>
      </c>
      <c r="R136" s="207">
        <f>Plan!EG26</f>
        <v>0</v>
      </c>
      <c r="S136" s="206">
        <f>Plan!EG27</f>
        <v>0</v>
      </c>
      <c r="T136" s="207">
        <f>Plan!EG28</f>
        <v>0</v>
      </c>
      <c r="U136" s="206">
        <f>Plan!EG29</f>
        <v>0</v>
      </c>
      <c r="V136" s="207">
        <f>Plan!EG30</f>
        <v>0</v>
      </c>
      <c r="W136" s="206">
        <f>Plan!EG31</f>
        <v>0</v>
      </c>
      <c r="X136" s="207">
        <f>Plan!EG32</f>
        <v>0</v>
      </c>
      <c r="Y136" s="206">
        <f>Plan!EG33</f>
        <v>0</v>
      </c>
      <c r="Z136" s="207">
        <f>Plan!EG34</f>
        <v>0</v>
      </c>
      <c r="AA136" s="206">
        <f>Plan!EG35</f>
        <v>0</v>
      </c>
      <c r="AB136" s="207">
        <f>Plan!EG36</f>
        <v>0</v>
      </c>
      <c r="AC136" s="206">
        <f>Plan!EG37</f>
        <v>0</v>
      </c>
      <c r="AD136" s="207">
        <f>Plan!EG38</f>
        <v>0</v>
      </c>
      <c r="AE136" s="206">
        <f>Plan!EG39</f>
        <v>0</v>
      </c>
      <c r="AF136" s="207">
        <f>Plan!EG40</f>
        <v>0</v>
      </c>
      <c r="AG136" s="206">
        <f>Plan!EG41</f>
        <v>0</v>
      </c>
      <c r="AH136" s="207">
        <f>Plan!EG42</f>
        <v>0</v>
      </c>
      <c r="AI136" s="206">
        <f>Plan!EG43</f>
        <v>0</v>
      </c>
      <c r="AJ136" s="207">
        <f>Plan!EG44</f>
        <v>0</v>
      </c>
    </row>
    <row r="137" spans="1:36" ht="6" customHeight="1">
      <c r="A137"/>
      <c r="B137" s="98">
        <f>COUNTIF(Feiertage!$H$3:$H$200,F137)</f>
        <v>0</v>
      </c>
      <c r="C137" s="100">
        <f t="shared" si="6"/>
        <v>4</v>
      </c>
      <c r="D137" s="100">
        <f t="shared" si="7"/>
        <v>5</v>
      </c>
      <c r="E137" s="189"/>
      <c r="F137" s="188">
        <f t="shared" si="8"/>
        <v>42502</v>
      </c>
      <c r="G137" s="206">
        <f>Plan!EH15</f>
        <v>0</v>
      </c>
      <c r="H137" s="207">
        <f>Plan!EH16</f>
        <v>0</v>
      </c>
      <c r="I137" s="206">
        <f>Plan!EH17</f>
        <v>0</v>
      </c>
      <c r="J137" s="207">
        <f>Plan!EH18</f>
        <v>0</v>
      </c>
      <c r="K137" s="206">
        <f>Plan!EH19</f>
        <v>0</v>
      </c>
      <c r="L137" s="207">
        <f>Plan!EH20</f>
        <v>0</v>
      </c>
      <c r="M137" s="206">
        <f>Plan!EH21</f>
        <v>0</v>
      </c>
      <c r="N137" s="207">
        <f>Plan!EH22</f>
        <v>0</v>
      </c>
      <c r="O137" s="206">
        <f>Plan!EH23</f>
        <v>0</v>
      </c>
      <c r="P137" s="207">
        <f>Plan!EH24</f>
        <v>0</v>
      </c>
      <c r="Q137" s="206">
        <f>Plan!EH25</f>
        <v>0</v>
      </c>
      <c r="R137" s="207">
        <f>Plan!EH26</f>
        <v>0</v>
      </c>
      <c r="S137" s="206">
        <f>Plan!EH27</f>
        <v>0</v>
      </c>
      <c r="T137" s="207">
        <f>Plan!EH28</f>
        <v>0</v>
      </c>
      <c r="U137" s="206">
        <f>Plan!EH29</f>
        <v>0</v>
      </c>
      <c r="V137" s="207">
        <f>Plan!EH30</f>
        <v>0</v>
      </c>
      <c r="W137" s="206">
        <f>Plan!EH31</f>
        <v>0</v>
      </c>
      <c r="X137" s="207">
        <f>Plan!EH32</f>
        <v>0</v>
      </c>
      <c r="Y137" s="206">
        <f>Plan!EH33</f>
        <v>0</v>
      </c>
      <c r="Z137" s="207">
        <f>Plan!EH34</f>
        <v>0</v>
      </c>
      <c r="AA137" s="206">
        <f>Plan!EH35</f>
        <v>0</v>
      </c>
      <c r="AB137" s="207">
        <f>Plan!EH36</f>
        <v>0</v>
      </c>
      <c r="AC137" s="206">
        <f>Plan!EH37</f>
        <v>0</v>
      </c>
      <c r="AD137" s="207">
        <f>Plan!EH38</f>
        <v>0</v>
      </c>
      <c r="AE137" s="206">
        <f>Plan!EH39</f>
        <v>0</v>
      </c>
      <c r="AF137" s="207">
        <f>Plan!EH40</f>
        <v>0</v>
      </c>
      <c r="AG137" s="206">
        <f>Plan!EH41</f>
        <v>0</v>
      </c>
      <c r="AH137" s="207">
        <f>Plan!EH42</f>
        <v>0</v>
      </c>
      <c r="AI137" s="206">
        <f>Plan!EH43</f>
        <v>0</v>
      </c>
      <c r="AJ137" s="207">
        <f>Plan!EH44</f>
        <v>0</v>
      </c>
    </row>
    <row r="138" spans="1:36" ht="6" customHeight="1">
      <c r="A138"/>
      <c r="B138" s="98">
        <f>COUNTIF(Feiertage!$H$3:$H$200,F138)</f>
        <v>0</v>
      </c>
      <c r="C138" s="100">
        <f t="shared" si="6"/>
        <v>5</v>
      </c>
      <c r="D138" s="100">
        <f t="shared" si="7"/>
        <v>5</v>
      </c>
      <c r="E138" s="189" t="s">
        <v>8</v>
      </c>
      <c r="F138" s="188">
        <f t="shared" si="8"/>
        <v>42503</v>
      </c>
      <c r="G138" s="206">
        <f>Plan!EI15</f>
        <v>0</v>
      </c>
      <c r="H138" s="207">
        <f>Plan!EI16</f>
        <v>0</v>
      </c>
      <c r="I138" s="206">
        <f>Plan!EI17</f>
        <v>0</v>
      </c>
      <c r="J138" s="207">
        <f>Plan!EI18</f>
        <v>0</v>
      </c>
      <c r="K138" s="206">
        <f>Plan!EI19</f>
        <v>0</v>
      </c>
      <c r="L138" s="207">
        <f>Plan!EI20</f>
        <v>0</v>
      </c>
      <c r="M138" s="206">
        <f>Plan!EI21</f>
        <v>0</v>
      </c>
      <c r="N138" s="207">
        <f>Plan!EI22</f>
        <v>0</v>
      </c>
      <c r="O138" s="206">
        <f>Plan!EI23</f>
        <v>0</v>
      </c>
      <c r="P138" s="207">
        <f>Plan!EI24</f>
        <v>0</v>
      </c>
      <c r="Q138" s="206">
        <f>Plan!EI25</f>
        <v>0</v>
      </c>
      <c r="R138" s="207">
        <f>Plan!EI26</f>
        <v>0</v>
      </c>
      <c r="S138" s="206">
        <f>Plan!EI27</f>
        <v>0</v>
      </c>
      <c r="T138" s="207">
        <f>Plan!EI28</f>
        <v>0</v>
      </c>
      <c r="U138" s="206">
        <f>Plan!EI29</f>
        <v>0</v>
      </c>
      <c r="V138" s="207">
        <f>Plan!EI30</f>
        <v>0</v>
      </c>
      <c r="W138" s="206">
        <f>Plan!EI31</f>
        <v>0</v>
      </c>
      <c r="X138" s="207">
        <f>Plan!EI32</f>
        <v>0</v>
      </c>
      <c r="Y138" s="206">
        <f>Plan!EI33</f>
        <v>0</v>
      </c>
      <c r="Z138" s="207">
        <f>Plan!EI34</f>
        <v>0</v>
      </c>
      <c r="AA138" s="206">
        <f>Plan!EI35</f>
        <v>0</v>
      </c>
      <c r="AB138" s="207">
        <f>Plan!EI36</f>
        <v>0</v>
      </c>
      <c r="AC138" s="206">
        <f>Plan!EI37</f>
        <v>0</v>
      </c>
      <c r="AD138" s="207">
        <f>Plan!EI38</f>
        <v>0</v>
      </c>
      <c r="AE138" s="206">
        <f>Plan!EI39</f>
        <v>0</v>
      </c>
      <c r="AF138" s="207">
        <f>Plan!EI40</f>
        <v>0</v>
      </c>
      <c r="AG138" s="206">
        <f>Plan!EI41</f>
        <v>0</v>
      </c>
      <c r="AH138" s="207">
        <f>Plan!EI42</f>
        <v>0</v>
      </c>
      <c r="AI138" s="206">
        <f>Plan!EI43</f>
        <v>0</v>
      </c>
      <c r="AJ138" s="207">
        <f>Plan!EI44</f>
        <v>0</v>
      </c>
    </row>
    <row r="139" spans="1:36" ht="6" customHeight="1">
      <c r="A139"/>
      <c r="B139" s="98">
        <f>COUNTIF(Feiertage!$H$3:$H$200,F139)</f>
        <v>0</v>
      </c>
      <c r="C139" s="100">
        <f t="shared" si="6"/>
        <v>6</v>
      </c>
      <c r="D139" s="100">
        <f t="shared" si="7"/>
        <v>5</v>
      </c>
      <c r="E139" s="189" t="s">
        <v>1</v>
      </c>
      <c r="F139" s="188">
        <f t="shared" si="8"/>
        <v>42504</v>
      </c>
      <c r="G139" s="206">
        <f>Plan!EJ15</f>
        <v>0</v>
      </c>
      <c r="H139" s="207">
        <f>Plan!EJ16</f>
        <v>0</v>
      </c>
      <c r="I139" s="206">
        <f>Plan!EJ17</f>
        <v>0</v>
      </c>
      <c r="J139" s="207">
        <f>Plan!EJ18</f>
        <v>0</v>
      </c>
      <c r="K139" s="206">
        <f>Plan!EJ19</f>
        <v>0</v>
      </c>
      <c r="L139" s="207">
        <f>Plan!EJ20</f>
        <v>0</v>
      </c>
      <c r="M139" s="206">
        <f>Plan!EJ21</f>
        <v>0</v>
      </c>
      <c r="N139" s="207">
        <f>Plan!EJ22</f>
        <v>0</v>
      </c>
      <c r="O139" s="206">
        <f>Plan!EJ23</f>
        <v>0</v>
      </c>
      <c r="P139" s="207">
        <f>Plan!EJ24</f>
        <v>0</v>
      </c>
      <c r="Q139" s="206">
        <f>Plan!EJ25</f>
        <v>0</v>
      </c>
      <c r="R139" s="207">
        <f>Plan!EJ26</f>
        <v>0</v>
      </c>
      <c r="S139" s="206">
        <f>Plan!EJ27</f>
        <v>0</v>
      </c>
      <c r="T139" s="207">
        <f>Plan!EJ28</f>
        <v>0</v>
      </c>
      <c r="U139" s="206">
        <f>Plan!EJ29</f>
        <v>0</v>
      </c>
      <c r="V139" s="207">
        <f>Plan!EJ30</f>
        <v>0</v>
      </c>
      <c r="W139" s="206">
        <f>Plan!EJ31</f>
        <v>0</v>
      </c>
      <c r="X139" s="207">
        <f>Plan!EJ32</f>
        <v>0</v>
      </c>
      <c r="Y139" s="206">
        <f>Plan!EJ33</f>
        <v>0</v>
      </c>
      <c r="Z139" s="207">
        <f>Plan!EJ34</f>
        <v>0</v>
      </c>
      <c r="AA139" s="206">
        <f>Plan!EJ35</f>
        <v>0</v>
      </c>
      <c r="AB139" s="207">
        <f>Plan!EJ36</f>
        <v>0</v>
      </c>
      <c r="AC139" s="206">
        <f>Plan!EJ37</f>
        <v>0</v>
      </c>
      <c r="AD139" s="207">
        <f>Plan!EJ38</f>
        <v>0</v>
      </c>
      <c r="AE139" s="206">
        <f>Plan!EJ39</f>
        <v>0</v>
      </c>
      <c r="AF139" s="207">
        <f>Plan!EJ40</f>
        <v>0</v>
      </c>
      <c r="AG139" s="206">
        <f>Plan!EJ41</f>
        <v>0</v>
      </c>
      <c r="AH139" s="207">
        <f>Plan!EJ42</f>
        <v>0</v>
      </c>
      <c r="AI139" s="206">
        <f>Plan!EJ43</f>
        <v>0</v>
      </c>
      <c r="AJ139" s="207">
        <f>Plan!EJ44</f>
        <v>0</v>
      </c>
    </row>
    <row r="140" spans="1:36" ht="6" customHeight="1">
      <c r="A140"/>
      <c r="B140" s="98">
        <f>COUNTIF(Feiertage!$H$3:$H$200,F140)</f>
        <v>0</v>
      </c>
      <c r="C140" s="100">
        <f t="shared" si="6"/>
        <v>7</v>
      </c>
      <c r="D140" s="100">
        <f t="shared" si="7"/>
        <v>5</v>
      </c>
      <c r="E140" s="189" t="s">
        <v>12</v>
      </c>
      <c r="F140" s="188">
        <f t="shared" si="8"/>
        <v>42505</v>
      </c>
      <c r="G140" s="206">
        <f>Plan!EK15</f>
        <v>0</v>
      </c>
      <c r="H140" s="207">
        <f>Plan!EK16</f>
        <v>0</v>
      </c>
      <c r="I140" s="206">
        <f>Plan!EK17</f>
        <v>0</v>
      </c>
      <c r="J140" s="207">
        <f>Plan!EK18</f>
        <v>0</v>
      </c>
      <c r="K140" s="206">
        <f>Plan!EK19</f>
        <v>0</v>
      </c>
      <c r="L140" s="207">
        <f>Plan!EK20</f>
        <v>0</v>
      </c>
      <c r="M140" s="206">
        <f>Plan!EK21</f>
        <v>0</v>
      </c>
      <c r="N140" s="207">
        <f>Plan!EK22</f>
        <v>0</v>
      </c>
      <c r="O140" s="206">
        <f>Plan!EK23</f>
        <v>0</v>
      </c>
      <c r="P140" s="207">
        <f>Plan!EK24</f>
        <v>0</v>
      </c>
      <c r="Q140" s="206">
        <f>Plan!EK25</f>
        <v>0</v>
      </c>
      <c r="R140" s="207">
        <f>Plan!EK26</f>
        <v>0</v>
      </c>
      <c r="S140" s="206">
        <f>Plan!EK27</f>
        <v>0</v>
      </c>
      <c r="T140" s="207">
        <f>Plan!EK28</f>
        <v>0</v>
      </c>
      <c r="U140" s="206">
        <f>Plan!EK29</f>
        <v>0</v>
      </c>
      <c r="V140" s="207">
        <f>Plan!EK30</f>
        <v>0</v>
      </c>
      <c r="W140" s="206">
        <f>Plan!EK31</f>
        <v>0</v>
      </c>
      <c r="X140" s="207">
        <f>Plan!EK32</f>
        <v>0</v>
      </c>
      <c r="Y140" s="206">
        <f>Plan!EK33</f>
        <v>0</v>
      </c>
      <c r="Z140" s="207">
        <f>Plan!EK34</f>
        <v>0</v>
      </c>
      <c r="AA140" s="206">
        <f>Plan!EK35</f>
        <v>0</v>
      </c>
      <c r="AB140" s="207">
        <f>Plan!EK36</f>
        <v>0</v>
      </c>
      <c r="AC140" s="206">
        <f>Plan!EK37</f>
        <v>0</v>
      </c>
      <c r="AD140" s="207">
        <f>Plan!EK38</f>
        <v>0</v>
      </c>
      <c r="AE140" s="206">
        <f>Plan!EK39</f>
        <v>0</v>
      </c>
      <c r="AF140" s="207">
        <f>Plan!EK40</f>
        <v>0</v>
      </c>
      <c r="AG140" s="206">
        <f>Plan!EK41</f>
        <v>0</v>
      </c>
      <c r="AH140" s="207">
        <f>Plan!EK42</f>
        <v>0</v>
      </c>
      <c r="AI140" s="206">
        <f>Plan!EK43</f>
        <v>0</v>
      </c>
      <c r="AJ140" s="207">
        <f>Plan!EK44</f>
        <v>0</v>
      </c>
    </row>
    <row r="141" spans="1:36" ht="6" customHeight="1">
      <c r="A141"/>
      <c r="B141" s="98">
        <f>COUNTIF(Feiertage!$H$3:$H$200,F141)</f>
        <v>1</v>
      </c>
      <c r="C141" s="100">
        <f t="shared" si="6"/>
        <v>1</v>
      </c>
      <c r="D141" s="100">
        <f t="shared" si="7"/>
        <v>5</v>
      </c>
      <c r="E141" s="189"/>
      <c r="F141" s="188">
        <f t="shared" si="8"/>
        <v>42506</v>
      </c>
      <c r="G141" s="206">
        <f>Plan!EL15</f>
        <v>0</v>
      </c>
      <c r="H141" s="207">
        <f>Plan!EL16</f>
        <v>0</v>
      </c>
      <c r="I141" s="206">
        <f>Plan!EL17</f>
        <v>0</v>
      </c>
      <c r="J141" s="207">
        <f>Plan!EL18</f>
        <v>0</v>
      </c>
      <c r="K141" s="206">
        <f>Plan!EL19</f>
        <v>0</v>
      </c>
      <c r="L141" s="207">
        <f>Plan!EL20</f>
        <v>0</v>
      </c>
      <c r="M141" s="206">
        <f>Plan!EL21</f>
        <v>0</v>
      </c>
      <c r="N141" s="207">
        <f>Plan!EL22</f>
        <v>0</v>
      </c>
      <c r="O141" s="206">
        <f>Plan!EL23</f>
        <v>0</v>
      </c>
      <c r="P141" s="207">
        <f>Plan!EL24</f>
        <v>0</v>
      </c>
      <c r="Q141" s="206">
        <f>Plan!EL25</f>
        <v>0</v>
      </c>
      <c r="R141" s="207">
        <f>Plan!EL26</f>
        <v>0</v>
      </c>
      <c r="S141" s="206">
        <f>Plan!EL27</f>
        <v>0</v>
      </c>
      <c r="T141" s="207">
        <f>Plan!EL28</f>
        <v>0</v>
      </c>
      <c r="U141" s="206">
        <f>Plan!EL29</f>
        <v>0</v>
      </c>
      <c r="V141" s="207">
        <f>Plan!EL30</f>
        <v>0</v>
      </c>
      <c r="W141" s="206">
        <f>Plan!EL31</f>
        <v>0</v>
      </c>
      <c r="X141" s="207">
        <f>Plan!EL32</f>
        <v>0</v>
      </c>
      <c r="Y141" s="206">
        <f>Plan!EL33</f>
        <v>0</v>
      </c>
      <c r="Z141" s="207">
        <f>Plan!EL34</f>
        <v>0</v>
      </c>
      <c r="AA141" s="206">
        <f>Plan!EL35</f>
        <v>0</v>
      </c>
      <c r="AB141" s="207">
        <f>Plan!EL36</f>
        <v>0</v>
      </c>
      <c r="AC141" s="206">
        <f>Plan!EL37</f>
        <v>0</v>
      </c>
      <c r="AD141" s="207">
        <f>Plan!EL38</f>
        <v>0</v>
      </c>
      <c r="AE141" s="206">
        <f>Plan!EL39</f>
        <v>0</v>
      </c>
      <c r="AF141" s="207">
        <f>Plan!EL40</f>
        <v>0</v>
      </c>
      <c r="AG141" s="206">
        <f>Plan!EL41</f>
        <v>0</v>
      </c>
      <c r="AH141" s="207">
        <f>Plan!EL42</f>
        <v>0</v>
      </c>
      <c r="AI141" s="206">
        <f>Plan!EL43</f>
        <v>0</v>
      </c>
      <c r="AJ141" s="207">
        <f>Plan!EL44</f>
        <v>0</v>
      </c>
    </row>
    <row r="142" spans="1:36" ht="6" customHeight="1">
      <c r="A142"/>
      <c r="B142" s="98">
        <f>COUNTIF(Feiertage!$H$3:$H$200,F142)</f>
        <v>0</v>
      </c>
      <c r="C142" s="100">
        <f t="shared" si="6"/>
        <v>2</v>
      </c>
      <c r="D142" s="100">
        <f t="shared" si="7"/>
        <v>5</v>
      </c>
      <c r="E142" s="189"/>
      <c r="F142" s="188">
        <f t="shared" si="8"/>
        <v>42507</v>
      </c>
      <c r="G142" s="206">
        <f>Plan!EM15</f>
        <v>0</v>
      </c>
      <c r="H142" s="207">
        <f>Plan!EM16</f>
        <v>0</v>
      </c>
      <c r="I142" s="206">
        <f>Plan!EM17</f>
        <v>0</v>
      </c>
      <c r="J142" s="207">
        <f>Plan!EM18</f>
        <v>0</v>
      </c>
      <c r="K142" s="206">
        <f>Plan!EM19</f>
        <v>0</v>
      </c>
      <c r="L142" s="207">
        <f>Plan!EM20</f>
        <v>0</v>
      </c>
      <c r="M142" s="206">
        <f>Plan!EM21</f>
        <v>0</v>
      </c>
      <c r="N142" s="207">
        <f>Plan!EM22</f>
        <v>0</v>
      </c>
      <c r="O142" s="206">
        <f>Plan!EM23</f>
        <v>0</v>
      </c>
      <c r="P142" s="207">
        <f>Plan!EM24</f>
        <v>0</v>
      </c>
      <c r="Q142" s="206">
        <f>Plan!EM25</f>
        <v>0</v>
      </c>
      <c r="R142" s="207">
        <f>Plan!EM26</f>
        <v>0</v>
      </c>
      <c r="S142" s="206">
        <f>Plan!EM27</f>
        <v>0</v>
      </c>
      <c r="T142" s="207">
        <f>Plan!EM28</f>
        <v>0</v>
      </c>
      <c r="U142" s="206">
        <f>Plan!EM29</f>
        <v>0</v>
      </c>
      <c r="V142" s="207">
        <f>Plan!EM30</f>
        <v>0</v>
      </c>
      <c r="W142" s="206">
        <f>Plan!EM31</f>
        <v>0</v>
      </c>
      <c r="X142" s="207">
        <f>Plan!EM32</f>
        <v>0</v>
      </c>
      <c r="Y142" s="206">
        <f>Plan!EM33</f>
        <v>0</v>
      </c>
      <c r="Z142" s="207">
        <f>Plan!EM34</f>
        <v>0</v>
      </c>
      <c r="AA142" s="206">
        <f>Plan!EM35</f>
        <v>0</v>
      </c>
      <c r="AB142" s="207">
        <f>Plan!EM36</f>
        <v>0</v>
      </c>
      <c r="AC142" s="206">
        <f>Plan!EM37</f>
        <v>0</v>
      </c>
      <c r="AD142" s="207">
        <f>Plan!EM38</f>
        <v>0</v>
      </c>
      <c r="AE142" s="206">
        <f>Plan!EM39</f>
        <v>0</v>
      </c>
      <c r="AF142" s="207">
        <f>Plan!EM40</f>
        <v>0</v>
      </c>
      <c r="AG142" s="206">
        <f>Plan!EM41</f>
        <v>0</v>
      </c>
      <c r="AH142" s="207">
        <f>Plan!EM42</f>
        <v>0</v>
      </c>
      <c r="AI142" s="206">
        <f>Plan!EM43</f>
        <v>0</v>
      </c>
      <c r="AJ142" s="207">
        <f>Plan!EM44</f>
        <v>0</v>
      </c>
    </row>
    <row r="143" spans="1:36" ht="6" customHeight="1">
      <c r="A143"/>
      <c r="B143" s="98">
        <f>COUNTIF(Feiertage!$H$3:$H$200,F143)</f>
        <v>0</v>
      </c>
      <c r="C143" s="100">
        <f t="shared" si="6"/>
        <v>3</v>
      </c>
      <c r="D143" s="100">
        <f t="shared" si="7"/>
        <v>5</v>
      </c>
      <c r="E143" s="189"/>
      <c r="F143" s="188">
        <f t="shared" si="8"/>
        <v>42508</v>
      </c>
      <c r="G143" s="206">
        <f>Plan!EN15</f>
        <v>0</v>
      </c>
      <c r="H143" s="207">
        <f>Plan!EN16</f>
        <v>0</v>
      </c>
      <c r="I143" s="206">
        <f>Plan!EN17</f>
        <v>0</v>
      </c>
      <c r="J143" s="207">
        <f>Plan!EN18</f>
        <v>0</v>
      </c>
      <c r="K143" s="206">
        <f>Plan!EN19</f>
        <v>0</v>
      </c>
      <c r="L143" s="207">
        <f>Plan!EN20</f>
        <v>0</v>
      </c>
      <c r="M143" s="206">
        <f>Plan!EN21</f>
        <v>0</v>
      </c>
      <c r="N143" s="207">
        <f>Plan!EN22</f>
        <v>0</v>
      </c>
      <c r="O143" s="206">
        <f>Plan!EN23</f>
        <v>0</v>
      </c>
      <c r="P143" s="207">
        <f>Plan!EN24</f>
        <v>0</v>
      </c>
      <c r="Q143" s="206">
        <f>Plan!EN25</f>
        <v>0</v>
      </c>
      <c r="R143" s="207">
        <f>Plan!EN26</f>
        <v>0</v>
      </c>
      <c r="S143" s="206">
        <f>Plan!EN27</f>
        <v>0</v>
      </c>
      <c r="T143" s="207">
        <f>Plan!EN28</f>
        <v>0</v>
      </c>
      <c r="U143" s="206">
        <f>Plan!EN29</f>
        <v>0</v>
      </c>
      <c r="V143" s="207">
        <f>Plan!EN30</f>
        <v>0</v>
      </c>
      <c r="W143" s="206">
        <f>Plan!EN31</f>
        <v>0</v>
      </c>
      <c r="X143" s="207">
        <f>Plan!EN32</f>
        <v>0</v>
      </c>
      <c r="Y143" s="206">
        <f>Plan!EN33</f>
        <v>0</v>
      </c>
      <c r="Z143" s="207">
        <f>Plan!EN34</f>
        <v>0</v>
      </c>
      <c r="AA143" s="206">
        <f>Plan!EN35</f>
        <v>0</v>
      </c>
      <c r="AB143" s="207">
        <f>Plan!EN36</f>
        <v>0</v>
      </c>
      <c r="AC143" s="206">
        <f>Plan!EN37</f>
        <v>0</v>
      </c>
      <c r="AD143" s="207">
        <f>Plan!EN38</f>
        <v>0</v>
      </c>
      <c r="AE143" s="206">
        <f>Plan!EN39</f>
        <v>0</v>
      </c>
      <c r="AF143" s="207">
        <f>Plan!EN40</f>
        <v>0</v>
      </c>
      <c r="AG143" s="206">
        <f>Plan!EN41</f>
        <v>0</v>
      </c>
      <c r="AH143" s="207">
        <f>Plan!EN42</f>
        <v>0</v>
      </c>
      <c r="AI143" s="206">
        <f>Plan!EN43</f>
        <v>0</v>
      </c>
      <c r="AJ143" s="207">
        <f>Plan!EN44</f>
        <v>0</v>
      </c>
    </row>
    <row r="144" spans="1:36" ht="6" customHeight="1">
      <c r="A144"/>
      <c r="B144" s="98">
        <f>COUNTIF(Feiertage!$H$3:$H$200,F144)</f>
        <v>0</v>
      </c>
      <c r="C144" s="100">
        <f t="shared" si="6"/>
        <v>4</v>
      </c>
      <c r="D144" s="100">
        <f t="shared" si="7"/>
        <v>5</v>
      </c>
      <c r="E144" s="189"/>
      <c r="F144" s="188">
        <f t="shared" si="8"/>
        <v>42509</v>
      </c>
      <c r="G144" s="206">
        <f>Plan!EO15</f>
        <v>0</v>
      </c>
      <c r="H144" s="207">
        <f>Plan!EO16</f>
        <v>0</v>
      </c>
      <c r="I144" s="206">
        <f>Plan!EO17</f>
        <v>0</v>
      </c>
      <c r="J144" s="207">
        <f>Plan!EO18</f>
        <v>0</v>
      </c>
      <c r="K144" s="206">
        <f>Plan!EO19</f>
        <v>0</v>
      </c>
      <c r="L144" s="207">
        <f>Plan!EO20</f>
        <v>0</v>
      </c>
      <c r="M144" s="206">
        <f>Plan!EO21</f>
        <v>0</v>
      </c>
      <c r="N144" s="207">
        <f>Plan!EO22</f>
        <v>0</v>
      </c>
      <c r="O144" s="206">
        <f>Plan!EO23</f>
        <v>0</v>
      </c>
      <c r="P144" s="207">
        <f>Plan!EO24</f>
        <v>0</v>
      </c>
      <c r="Q144" s="206">
        <f>Plan!EO25</f>
        <v>0</v>
      </c>
      <c r="R144" s="207">
        <f>Plan!EO26</f>
        <v>0</v>
      </c>
      <c r="S144" s="206">
        <f>Plan!EO27</f>
        <v>0</v>
      </c>
      <c r="T144" s="207">
        <f>Plan!EO28</f>
        <v>0</v>
      </c>
      <c r="U144" s="206">
        <f>Plan!EO29</f>
        <v>0</v>
      </c>
      <c r="V144" s="207">
        <f>Plan!EO30</f>
        <v>0</v>
      </c>
      <c r="W144" s="206">
        <f>Plan!EO31</f>
        <v>0</v>
      </c>
      <c r="X144" s="207">
        <f>Plan!EO32</f>
        <v>0</v>
      </c>
      <c r="Y144" s="206">
        <f>Plan!EO33</f>
        <v>0</v>
      </c>
      <c r="Z144" s="207">
        <f>Plan!EO34</f>
        <v>0</v>
      </c>
      <c r="AA144" s="206">
        <f>Plan!EO35</f>
        <v>0</v>
      </c>
      <c r="AB144" s="207">
        <f>Plan!EO36</f>
        <v>0</v>
      </c>
      <c r="AC144" s="206">
        <f>Plan!EO37</f>
        <v>0</v>
      </c>
      <c r="AD144" s="207">
        <f>Plan!EO38</f>
        <v>0</v>
      </c>
      <c r="AE144" s="206">
        <f>Plan!EO39</f>
        <v>0</v>
      </c>
      <c r="AF144" s="207">
        <f>Plan!EO40</f>
        <v>0</v>
      </c>
      <c r="AG144" s="206">
        <f>Plan!EO41</f>
        <v>0</v>
      </c>
      <c r="AH144" s="207">
        <f>Plan!EO42</f>
        <v>0</v>
      </c>
      <c r="AI144" s="206">
        <f>Plan!EO43</f>
        <v>0</v>
      </c>
      <c r="AJ144" s="207">
        <f>Plan!EO44</f>
        <v>0</v>
      </c>
    </row>
    <row r="145" spans="1:36" ht="6" customHeight="1">
      <c r="A145"/>
      <c r="B145" s="98">
        <f>COUNTIF(Feiertage!$H$3:$H$200,F145)</f>
        <v>0</v>
      </c>
      <c r="C145" s="100">
        <f t="shared" si="6"/>
        <v>5</v>
      </c>
      <c r="D145" s="100">
        <f t="shared" si="7"/>
        <v>5</v>
      </c>
      <c r="E145" s="189"/>
      <c r="F145" s="188">
        <f t="shared" si="8"/>
        <v>42510</v>
      </c>
      <c r="G145" s="206">
        <f>Plan!EP15</f>
        <v>0</v>
      </c>
      <c r="H145" s="207">
        <f>Plan!EP16</f>
        <v>0</v>
      </c>
      <c r="I145" s="206">
        <f>Plan!EP17</f>
        <v>0</v>
      </c>
      <c r="J145" s="207">
        <f>Plan!EP18</f>
        <v>0</v>
      </c>
      <c r="K145" s="206">
        <f>Plan!EP19</f>
        <v>0</v>
      </c>
      <c r="L145" s="207">
        <f>Plan!EP20</f>
        <v>0</v>
      </c>
      <c r="M145" s="206">
        <f>Plan!EP21</f>
        <v>0</v>
      </c>
      <c r="N145" s="207">
        <f>Plan!EP22</f>
        <v>0</v>
      </c>
      <c r="O145" s="206">
        <f>Plan!EP23</f>
        <v>0</v>
      </c>
      <c r="P145" s="207">
        <f>Plan!EP24</f>
        <v>0</v>
      </c>
      <c r="Q145" s="206">
        <f>Plan!EP25</f>
        <v>0</v>
      </c>
      <c r="R145" s="207">
        <f>Plan!EP26</f>
        <v>0</v>
      </c>
      <c r="S145" s="206">
        <f>Plan!EP27</f>
        <v>0</v>
      </c>
      <c r="T145" s="207">
        <f>Plan!EP28</f>
        <v>0</v>
      </c>
      <c r="U145" s="206">
        <f>Plan!EP29</f>
        <v>0</v>
      </c>
      <c r="V145" s="207">
        <f>Plan!EP30</f>
        <v>0</v>
      </c>
      <c r="W145" s="206">
        <f>Plan!EP31</f>
        <v>0</v>
      </c>
      <c r="X145" s="207">
        <f>Plan!EP32</f>
        <v>0</v>
      </c>
      <c r="Y145" s="206">
        <f>Plan!EP33</f>
        <v>0</v>
      </c>
      <c r="Z145" s="207">
        <f>Plan!EP34</f>
        <v>0</v>
      </c>
      <c r="AA145" s="206">
        <f>Plan!EP35</f>
        <v>0</v>
      </c>
      <c r="AB145" s="207">
        <f>Plan!EP36</f>
        <v>0</v>
      </c>
      <c r="AC145" s="206">
        <f>Plan!EP37</f>
        <v>0</v>
      </c>
      <c r="AD145" s="207">
        <f>Plan!EP38</f>
        <v>0</v>
      </c>
      <c r="AE145" s="206">
        <f>Plan!EP39</f>
        <v>0</v>
      </c>
      <c r="AF145" s="207">
        <f>Plan!EP40</f>
        <v>0</v>
      </c>
      <c r="AG145" s="206">
        <f>Plan!EP41</f>
        <v>0</v>
      </c>
      <c r="AH145" s="207">
        <f>Plan!EP42</f>
        <v>0</v>
      </c>
      <c r="AI145" s="206">
        <f>Plan!EP43</f>
        <v>0</v>
      </c>
      <c r="AJ145" s="207">
        <f>Plan!EP44</f>
        <v>0</v>
      </c>
    </row>
    <row r="146" spans="1:36" ht="6" customHeight="1">
      <c r="A146"/>
      <c r="B146" s="98">
        <f>COUNTIF(Feiertage!$H$3:$H$200,F146)</f>
        <v>0</v>
      </c>
      <c r="C146" s="100">
        <f t="shared" si="6"/>
        <v>6</v>
      </c>
      <c r="D146" s="100">
        <f t="shared" si="7"/>
        <v>5</v>
      </c>
      <c r="E146" s="189"/>
      <c r="F146" s="188">
        <f t="shared" si="8"/>
        <v>42511</v>
      </c>
      <c r="G146" s="206">
        <f>Plan!EQ15</f>
        <v>0</v>
      </c>
      <c r="H146" s="207">
        <f>Plan!EQ16</f>
        <v>0</v>
      </c>
      <c r="I146" s="206">
        <f>Plan!EQ17</f>
        <v>0</v>
      </c>
      <c r="J146" s="207">
        <f>Plan!EQ18</f>
        <v>0</v>
      </c>
      <c r="K146" s="206">
        <f>Plan!EQ19</f>
        <v>0</v>
      </c>
      <c r="L146" s="207">
        <f>Plan!EQ20</f>
        <v>0</v>
      </c>
      <c r="M146" s="206">
        <f>Plan!EQ21</f>
        <v>0</v>
      </c>
      <c r="N146" s="207">
        <f>Plan!EQ22</f>
        <v>0</v>
      </c>
      <c r="O146" s="206">
        <f>Plan!EQ23</f>
        <v>0</v>
      </c>
      <c r="P146" s="207">
        <f>Plan!EQ24</f>
        <v>0</v>
      </c>
      <c r="Q146" s="206">
        <f>Plan!EQ25</f>
        <v>0</v>
      </c>
      <c r="R146" s="207">
        <f>Plan!EQ26</f>
        <v>0</v>
      </c>
      <c r="S146" s="206">
        <f>Plan!EQ27</f>
        <v>0</v>
      </c>
      <c r="T146" s="207">
        <f>Plan!EQ28</f>
        <v>0</v>
      </c>
      <c r="U146" s="206">
        <f>Plan!EQ29</f>
        <v>0</v>
      </c>
      <c r="V146" s="207">
        <f>Plan!EQ30</f>
        <v>0</v>
      </c>
      <c r="W146" s="206">
        <f>Plan!EQ31</f>
        <v>0</v>
      </c>
      <c r="X146" s="207">
        <f>Plan!EQ32</f>
        <v>0</v>
      </c>
      <c r="Y146" s="206">
        <f>Plan!EQ33</f>
        <v>0</v>
      </c>
      <c r="Z146" s="207">
        <f>Plan!EQ34</f>
        <v>0</v>
      </c>
      <c r="AA146" s="206">
        <f>Plan!EQ35</f>
        <v>0</v>
      </c>
      <c r="AB146" s="207">
        <f>Plan!EQ36</f>
        <v>0</v>
      </c>
      <c r="AC146" s="206">
        <f>Plan!EQ37</f>
        <v>0</v>
      </c>
      <c r="AD146" s="207">
        <f>Plan!EQ38</f>
        <v>0</v>
      </c>
      <c r="AE146" s="206">
        <f>Plan!EQ39</f>
        <v>0</v>
      </c>
      <c r="AF146" s="207">
        <f>Plan!EQ40</f>
        <v>0</v>
      </c>
      <c r="AG146" s="206">
        <f>Plan!EQ41</f>
        <v>0</v>
      </c>
      <c r="AH146" s="207">
        <f>Plan!EQ42</f>
        <v>0</v>
      </c>
      <c r="AI146" s="206">
        <f>Plan!EQ43</f>
        <v>0</v>
      </c>
      <c r="AJ146" s="207">
        <f>Plan!EQ44</f>
        <v>0</v>
      </c>
    </row>
    <row r="147" spans="1:36" ht="6" customHeight="1">
      <c r="A147"/>
      <c r="B147" s="98">
        <f>COUNTIF(Feiertage!$H$3:$H$200,F147)</f>
        <v>0</v>
      </c>
      <c r="C147" s="100">
        <f t="shared" si="6"/>
        <v>7</v>
      </c>
      <c r="D147" s="100">
        <f t="shared" si="7"/>
        <v>5</v>
      </c>
      <c r="E147" s="189"/>
      <c r="F147" s="188">
        <f t="shared" si="8"/>
        <v>42512</v>
      </c>
      <c r="G147" s="206">
        <f>Plan!ER15</f>
        <v>0</v>
      </c>
      <c r="H147" s="207">
        <f>Plan!ER16</f>
        <v>0</v>
      </c>
      <c r="I147" s="206">
        <f>Plan!ER17</f>
        <v>0</v>
      </c>
      <c r="J147" s="207">
        <f>Plan!ER18</f>
        <v>0</v>
      </c>
      <c r="K147" s="206">
        <f>Plan!ER19</f>
        <v>0</v>
      </c>
      <c r="L147" s="207">
        <f>Plan!ER20</f>
        <v>0</v>
      </c>
      <c r="M147" s="206">
        <f>Plan!ER21</f>
        <v>0</v>
      </c>
      <c r="N147" s="207">
        <f>Plan!ER22</f>
        <v>0</v>
      </c>
      <c r="O147" s="206">
        <f>Plan!ER23</f>
        <v>0</v>
      </c>
      <c r="P147" s="207">
        <f>Plan!ER24</f>
        <v>0</v>
      </c>
      <c r="Q147" s="206">
        <f>Plan!ER25</f>
        <v>0</v>
      </c>
      <c r="R147" s="207">
        <f>Plan!ER26</f>
        <v>0</v>
      </c>
      <c r="S147" s="206">
        <f>Plan!ER27</f>
        <v>0</v>
      </c>
      <c r="T147" s="207">
        <f>Plan!ER28</f>
        <v>0</v>
      </c>
      <c r="U147" s="206">
        <f>Plan!ER29</f>
        <v>0</v>
      </c>
      <c r="V147" s="207">
        <f>Plan!ER30</f>
        <v>0</v>
      </c>
      <c r="W147" s="206">
        <f>Plan!ER31</f>
        <v>0</v>
      </c>
      <c r="X147" s="207">
        <f>Plan!ER32</f>
        <v>0</v>
      </c>
      <c r="Y147" s="206">
        <f>Plan!ER33</f>
        <v>0</v>
      </c>
      <c r="Z147" s="207">
        <f>Plan!ER34</f>
        <v>0</v>
      </c>
      <c r="AA147" s="206">
        <f>Plan!ER35</f>
        <v>0</v>
      </c>
      <c r="AB147" s="207">
        <f>Plan!ER36</f>
        <v>0</v>
      </c>
      <c r="AC147" s="206">
        <f>Plan!ER37</f>
        <v>0</v>
      </c>
      <c r="AD147" s="207">
        <f>Plan!ER38</f>
        <v>0</v>
      </c>
      <c r="AE147" s="206">
        <f>Plan!ER39</f>
        <v>0</v>
      </c>
      <c r="AF147" s="207">
        <f>Plan!ER40</f>
        <v>0</v>
      </c>
      <c r="AG147" s="206">
        <f>Plan!ER41</f>
        <v>0</v>
      </c>
      <c r="AH147" s="207">
        <f>Plan!ER42</f>
        <v>0</v>
      </c>
      <c r="AI147" s="206">
        <f>Plan!ER43</f>
        <v>0</v>
      </c>
      <c r="AJ147" s="207">
        <f>Plan!ER44</f>
        <v>0</v>
      </c>
    </row>
    <row r="148" spans="1:36" ht="6" customHeight="1">
      <c r="A148"/>
      <c r="B148" s="98">
        <f>COUNTIF(Feiertage!$H$3:$H$200,F148)</f>
        <v>0</v>
      </c>
      <c r="C148" s="100">
        <f t="shared" si="6"/>
        <v>1</v>
      </c>
      <c r="D148" s="100">
        <f t="shared" si="7"/>
        <v>5</v>
      </c>
      <c r="E148" s="189"/>
      <c r="F148" s="188">
        <f t="shared" si="8"/>
        <v>42513</v>
      </c>
      <c r="G148" s="206">
        <f>Plan!ES15</f>
        <v>0</v>
      </c>
      <c r="H148" s="207">
        <f>Plan!ES16</f>
        <v>0</v>
      </c>
      <c r="I148" s="206">
        <f>Plan!ES17</f>
        <v>0</v>
      </c>
      <c r="J148" s="207">
        <f>Plan!ES18</f>
        <v>0</v>
      </c>
      <c r="K148" s="206">
        <f>Plan!ES19</f>
        <v>0</v>
      </c>
      <c r="L148" s="207">
        <f>Plan!ES20</f>
        <v>0</v>
      </c>
      <c r="M148" s="206">
        <f>Plan!ES21</f>
        <v>0</v>
      </c>
      <c r="N148" s="207">
        <f>Plan!ES22</f>
        <v>0</v>
      </c>
      <c r="O148" s="206">
        <f>Plan!ES23</f>
        <v>0</v>
      </c>
      <c r="P148" s="207">
        <f>Plan!ES24</f>
        <v>0</v>
      </c>
      <c r="Q148" s="206">
        <f>Plan!ES25</f>
        <v>0</v>
      </c>
      <c r="R148" s="207">
        <f>Plan!ES26</f>
        <v>0</v>
      </c>
      <c r="S148" s="206">
        <f>Plan!ES27</f>
        <v>0</v>
      </c>
      <c r="T148" s="207">
        <f>Plan!ES28</f>
        <v>0</v>
      </c>
      <c r="U148" s="206">
        <f>Plan!ES29</f>
        <v>0</v>
      </c>
      <c r="V148" s="207">
        <f>Plan!ES30</f>
        <v>0</v>
      </c>
      <c r="W148" s="206">
        <f>Plan!ES31</f>
        <v>0</v>
      </c>
      <c r="X148" s="207">
        <f>Plan!ES32</f>
        <v>0</v>
      </c>
      <c r="Y148" s="206">
        <f>Plan!ES33</f>
        <v>0</v>
      </c>
      <c r="Z148" s="207">
        <f>Plan!ES34</f>
        <v>0</v>
      </c>
      <c r="AA148" s="206">
        <f>Plan!ES35</f>
        <v>0</v>
      </c>
      <c r="AB148" s="207">
        <f>Plan!ES36</f>
        <v>0</v>
      </c>
      <c r="AC148" s="206">
        <f>Plan!ES37</f>
        <v>0</v>
      </c>
      <c r="AD148" s="207">
        <f>Plan!ES38</f>
        <v>0</v>
      </c>
      <c r="AE148" s="206">
        <f>Plan!ES39</f>
        <v>0</v>
      </c>
      <c r="AF148" s="207">
        <f>Plan!ES40</f>
        <v>0</v>
      </c>
      <c r="AG148" s="206">
        <f>Plan!ES41</f>
        <v>0</v>
      </c>
      <c r="AH148" s="207">
        <f>Plan!ES42</f>
        <v>0</v>
      </c>
      <c r="AI148" s="206">
        <f>Plan!ES43</f>
        <v>0</v>
      </c>
      <c r="AJ148" s="207">
        <f>Plan!ES44</f>
        <v>0</v>
      </c>
    </row>
    <row r="149" spans="1:36" ht="6" customHeight="1">
      <c r="A149"/>
      <c r="B149" s="98">
        <f>COUNTIF(Feiertage!$H$3:$H$200,F149)</f>
        <v>0</v>
      </c>
      <c r="C149" s="100">
        <f t="shared" si="6"/>
        <v>2</v>
      </c>
      <c r="D149" s="100">
        <f t="shared" si="7"/>
        <v>5</v>
      </c>
      <c r="E149" s="189"/>
      <c r="F149" s="188">
        <f t="shared" si="8"/>
        <v>42514</v>
      </c>
      <c r="G149" s="206">
        <f>Plan!ET15</f>
        <v>0</v>
      </c>
      <c r="H149" s="207">
        <f>Plan!ET16</f>
        <v>0</v>
      </c>
      <c r="I149" s="206">
        <f>Plan!ET17</f>
        <v>0</v>
      </c>
      <c r="J149" s="207">
        <f>Plan!ET18</f>
        <v>0</v>
      </c>
      <c r="K149" s="206">
        <f>Plan!ET19</f>
        <v>0</v>
      </c>
      <c r="L149" s="207">
        <f>Plan!ET20</f>
        <v>0</v>
      </c>
      <c r="M149" s="206">
        <f>Plan!ET21</f>
        <v>0</v>
      </c>
      <c r="N149" s="207">
        <f>Plan!ET22</f>
        <v>0</v>
      </c>
      <c r="O149" s="206">
        <f>Plan!ET23</f>
        <v>0</v>
      </c>
      <c r="P149" s="207">
        <f>Plan!ET24</f>
        <v>0</v>
      </c>
      <c r="Q149" s="206">
        <f>Plan!ET25</f>
        <v>0</v>
      </c>
      <c r="R149" s="207">
        <f>Plan!ET26</f>
        <v>0</v>
      </c>
      <c r="S149" s="206">
        <f>Plan!ET27</f>
        <v>0</v>
      </c>
      <c r="T149" s="207">
        <f>Plan!ET28</f>
        <v>0</v>
      </c>
      <c r="U149" s="206">
        <f>Plan!ET29</f>
        <v>0</v>
      </c>
      <c r="V149" s="207">
        <f>Plan!ET30</f>
        <v>0</v>
      </c>
      <c r="W149" s="206">
        <f>Plan!ET31</f>
        <v>0</v>
      </c>
      <c r="X149" s="207">
        <f>Plan!ET32</f>
        <v>0</v>
      </c>
      <c r="Y149" s="206">
        <f>Plan!ET33</f>
        <v>0</v>
      </c>
      <c r="Z149" s="207">
        <f>Plan!ET34</f>
        <v>0</v>
      </c>
      <c r="AA149" s="206">
        <f>Plan!ET35</f>
        <v>0</v>
      </c>
      <c r="AB149" s="207">
        <f>Plan!ET36</f>
        <v>0</v>
      </c>
      <c r="AC149" s="206">
        <f>Plan!ET37</f>
        <v>0</v>
      </c>
      <c r="AD149" s="207">
        <f>Plan!ET38</f>
        <v>0</v>
      </c>
      <c r="AE149" s="206">
        <f>Plan!ET39</f>
        <v>0</v>
      </c>
      <c r="AF149" s="207">
        <f>Plan!ET40</f>
        <v>0</v>
      </c>
      <c r="AG149" s="206">
        <f>Plan!ET41</f>
        <v>0</v>
      </c>
      <c r="AH149" s="207">
        <f>Plan!ET42</f>
        <v>0</v>
      </c>
      <c r="AI149" s="206">
        <f>Plan!ET43</f>
        <v>0</v>
      </c>
      <c r="AJ149" s="207">
        <f>Plan!ET44</f>
        <v>0</v>
      </c>
    </row>
    <row r="150" spans="1:36" ht="6" customHeight="1">
      <c r="A150"/>
      <c r="B150" s="98">
        <f>COUNTIF(Feiertage!$H$3:$H$200,F150)</f>
        <v>0</v>
      </c>
      <c r="C150" s="100">
        <f t="shared" si="6"/>
        <v>3</v>
      </c>
      <c r="D150" s="100">
        <f t="shared" si="7"/>
        <v>5</v>
      </c>
      <c r="E150" s="189"/>
      <c r="F150" s="188">
        <f t="shared" si="8"/>
        <v>42515</v>
      </c>
      <c r="G150" s="206">
        <f>Plan!EU15</f>
        <v>0</v>
      </c>
      <c r="H150" s="207">
        <f>Plan!EU16</f>
        <v>0</v>
      </c>
      <c r="I150" s="206">
        <f>Plan!EU17</f>
        <v>0</v>
      </c>
      <c r="J150" s="207">
        <f>Plan!EU18</f>
        <v>0</v>
      </c>
      <c r="K150" s="206">
        <f>Plan!EU19</f>
        <v>0</v>
      </c>
      <c r="L150" s="207">
        <f>Plan!EU20</f>
        <v>0</v>
      </c>
      <c r="M150" s="206">
        <f>Plan!EU21</f>
        <v>0</v>
      </c>
      <c r="N150" s="207">
        <f>Plan!EU22</f>
        <v>0</v>
      </c>
      <c r="O150" s="206">
        <f>Plan!EU23</f>
        <v>0</v>
      </c>
      <c r="P150" s="207">
        <f>Plan!EU24</f>
        <v>0</v>
      </c>
      <c r="Q150" s="206">
        <f>Plan!EU25</f>
        <v>0</v>
      </c>
      <c r="R150" s="207">
        <f>Plan!EU26</f>
        <v>0</v>
      </c>
      <c r="S150" s="206">
        <f>Plan!EU27</f>
        <v>0</v>
      </c>
      <c r="T150" s="207">
        <f>Plan!EU28</f>
        <v>0</v>
      </c>
      <c r="U150" s="206">
        <f>Plan!EU29</f>
        <v>0</v>
      </c>
      <c r="V150" s="207">
        <f>Plan!EU30</f>
        <v>0</v>
      </c>
      <c r="W150" s="206">
        <f>Plan!EU31</f>
        <v>0</v>
      </c>
      <c r="X150" s="207">
        <f>Plan!EU32</f>
        <v>0</v>
      </c>
      <c r="Y150" s="206">
        <f>Plan!EU33</f>
        <v>0</v>
      </c>
      <c r="Z150" s="207">
        <f>Plan!EU34</f>
        <v>0</v>
      </c>
      <c r="AA150" s="206">
        <f>Plan!EU35</f>
        <v>0</v>
      </c>
      <c r="AB150" s="207">
        <f>Plan!EU36</f>
        <v>0</v>
      </c>
      <c r="AC150" s="206">
        <f>Plan!EU37</f>
        <v>0</v>
      </c>
      <c r="AD150" s="207">
        <f>Plan!EU38</f>
        <v>0</v>
      </c>
      <c r="AE150" s="206">
        <f>Plan!EU39</f>
        <v>0</v>
      </c>
      <c r="AF150" s="207">
        <f>Plan!EU40</f>
        <v>0</v>
      </c>
      <c r="AG150" s="206">
        <f>Plan!EU41</f>
        <v>0</v>
      </c>
      <c r="AH150" s="207">
        <f>Plan!EU42</f>
        <v>0</v>
      </c>
      <c r="AI150" s="206">
        <f>Plan!EU43</f>
        <v>0</v>
      </c>
      <c r="AJ150" s="207">
        <f>Plan!EU44</f>
        <v>0</v>
      </c>
    </row>
    <row r="151" spans="1:36" ht="6" customHeight="1">
      <c r="A151"/>
      <c r="B151" s="98">
        <f>COUNTIF(Feiertage!$H$3:$H$200,F151)</f>
        <v>0</v>
      </c>
      <c r="C151" s="100">
        <f t="shared" si="6"/>
        <v>4</v>
      </c>
      <c r="D151" s="100">
        <f t="shared" si="7"/>
        <v>5</v>
      </c>
      <c r="E151" s="189"/>
      <c r="F151" s="188">
        <f t="shared" si="8"/>
        <v>42516</v>
      </c>
      <c r="G151" s="206">
        <f>Plan!EV15</f>
        <v>0</v>
      </c>
      <c r="H151" s="207">
        <f>Plan!EV16</f>
        <v>0</v>
      </c>
      <c r="I151" s="206">
        <f>Plan!EV17</f>
        <v>0</v>
      </c>
      <c r="J151" s="207">
        <f>Plan!EV18</f>
        <v>0</v>
      </c>
      <c r="K151" s="206">
        <f>Plan!EV19</f>
        <v>0</v>
      </c>
      <c r="L151" s="207">
        <f>Plan!EV20</f>
        <v>0</v>
      </c>
      <c r="M151" s="206">
        <f>Plan!EV21</f>
        <v>0</v>
      </c>
      <c r="N151" s="207">
        <f>Plan!EV22</f>
        <v>0</v>
      </c>
      <c r="O151" s="206">
        <f>Plan!EV23</f>
        <v>0</v>
      </c>
      <c r="P151" s="207">
        <f>Plan!EV24</f>
        <v>0</v>
      </c>
      <c r="Q151" s="206">
        <f>Plan!EV25</f>
        <v>0</v>
      </c>
      <c r="R151" s="207">
        <f>Plan!EV26</f>
        <v>0</v>
      </c>
      <c r="S151" s="206">
        <f>Plan!EV27</f>
        <v>0</v>
      </c>
      <c r="T151" s="207">
        <f>Plan!EV28</f>
        <v>0</v>
      </c>
      <c r="U151" s="206">
        <f>Plan!EV29</f>
        <v>0</v>
      </c>
      <c r="V151" s="207">
        <f>Plan!EV30</f>
        <v>0</v>
      </c>
      <c r="W151" s="206">
        <f>Plan!EV31</f>
        <v>0</v>
      </c>
      <c r="X151" s="207">
        <f>Plan!EV32</f>
        <v>0</v>
      </c>
      <c r="Y151" s="206">
        <f>Plan!EV33</f>
        <v>0</v>
      </c>
      <c r="Z151" s="207">
        <f>Plan!EV34</f>
        <v>0</v>
      </c>
      <c r="AA151" s="206">
        <f>Plan!EV35</f>
        <v>0</v>
      </c>
      <c r="AB151" s="207">
        <f>Plan!EV36</f>
        <v>0</v>
      </c>
      <c r="AC151" s="206">
        <f>Plan!EV37</f>
        <v>0</v>
      </c>
      <c r="AD151" s="207">
        <f>Plan!EV38</f>
        <v>0</v>
      </c>
      <c r="AE151" s="206">
        <f>Plan!EV39</f>
        <v>0</v>
      </c>
      <c r="AF151" s="207">
        <f>Plan!EV40</f>
        <v>0</v>
      </c>
      <c r="AG151" s="206">
        <f>Plan!EV41</f>
        <v>0</v>
      </c>
      <c r="AH151" s="207">
        <f>Plan!EV42</f>
        <v>0</v>
      </c>
      <c r="AI151" s="206">
        <f>Plan!EV43</f>
        <v>0</v>
      </c>
      <c r="AJ151" s="207">
        <f>Plan!EV44</f>
        <v>0</v>
      </c>
    </row>
    <row r="152" spans="1:36" ht="6" customHeight="1">
      <c r="A152"/>
      <c r="B152" s="98">
        <f>COUNTIF(Feiertage!$H$3:$H$200,F152)</f>
        <v>0</v>
      </c>
      <c r="C152" s="100">
        <f t="shared" si="6"/>
        <v>5</v>
      </c>
      <c r="D152" s="100">
        <f t="shared" si="7"/>
        <v>5</v>
      </c>
      <c r="E152" s="189"/>
      <c r="F152" s="188">
        <f t="shared" si="8"/>
        <v>42517</v>
      </c>
      <c r="G152" s="206">
        <f>Plan!EW15</f>
        <v>0</v>
      </c>
      <c r="H152" s="207">
        <f>Plan!EW16</f>
        <v>0</v>
      </c>
      <c r="I152" s="206">
        <f>Plan!EW17</f>
        <v>0</v>
      </c>
      <c r="J152" s="207">
        <f>Plan!EW18</f>
        <v>0</v>
      </c>
      <c r="K152" s="206">
        <f>Plan!EW19</f>
        <v>0</v>
      </c>
      <c r="L152" s="207">
        <f>Plan!EW20</f>
        <v>0</v>
      </c>
      <c r="M152" s="206">
        <f>Plan!EW21</f>
        <v>0</v>
      </c>
      <c r="N152" s="207">
        <f>Plan!EW22</f>
        <v>0</v>
      </c>
      <c r="O152" s="206">
        <f>Plan!EW23</f>
        <v>0</v>
      </c>
      <c r="P152" s="207">
        <f>Plan!EW24</f>
        <v>0</v>
      </c>
      <c r="Q152" s="206">
        <f>Plan!EW25</f>
        <v>0</v>
      </c>
      <c r="R152" s="207">
        <f>Plan!EW26</f>
        <v>0</v>
      </c>
      <c r="S152" s="206">
        <f>Plan!EW27</f>
        <v>0</v>
      </c>
      <c r="T152" s="207">
        <f>Plan!EW28</f>
        <v>0</v>
      </c>
      <c r="U152" s="206">
        <f>Plan!EW29</f>
        <v>0</v>
      </c>
      <c r="V152" s="207">
        <f>Plan!EW30</f>
        <v>0</v>
      </c>
      <c r="W152" s="206">
        <f>Plan!EW31</f>
        <v>0</v>
      </c>
      <c r="X152" s="207">
        <f>Plan!EW32</f>
        <v>0</v>
      </c>
      <c r="Y152" s="206">
        <f>Plan!EW33</f>
        <v>0</v>
      </c>
      <c r="Z152" s="207">
        <f>Plan!EW34</f>
        <v>0</v>
      </c>
      <c r="AA152" s="206">
        <f>Plan!EW35</f>
        <v>0</v>
      </c>
      <c r="AB152" s="207">
        <f>Plan!EW36</f>
        <v>0</v>
      </c>
      <c r="AC152" s="206">
        <f>Plan!EW37</f>
        <v>0</v>
      </c>
      <c r="AD152" s="207">
        <f>Plan!EW38</f>
        <v>0</v>
      </c>
      <c r="AE152" s="206">
        <f>Plan!EW39</f>
        <v>0</v>
      </c>
      <c r="AF152" s="207">
        <f>Plan!EW40</f>
        <v>0</v>
      </c>
      <c r="AG152" s="206">
        <f>Plan!EW41</f>
        <v>0</v>
      </c>
      <c r="AH152" s="207">
        <f>Plan!EW42</f>
        <v>0</v>
      </c>
      <c r="AI152" s="206">
        <f>Plan!EW43</f>
        <v>0</v>
      </c>
      <c r="AJ152" s="207">
        <f>Plan!EW44</f>
        <v>0</v>
      </c>
    </row>
    <row r="153" spans="1:36" ht="6" customHeight="1">
      <c r="A153"/>
      <c r="B153" s="98">
        <f>COUNTIF(Feiertage!$H$3:$H$200,F153)</f>
        <v>0</v>
      </c>
      <c r="C153" s="100">
        <f t="shared" si="6"/>
        <v>6</v>
      </c>
      <c r="D153" s="100">
        <f t="shared" si="7"/>
        <v>5</v>
      </c>
      <c r="E153" s="189"/>
      <c r="F153" s="188">
        <f t="shared" si="8"/>
        <v>42518</v>
      </c>
      <c r="G153" s="206">
        <f>Plan!EX15</f>
        <v>0</v>
      </c>
      <c r="H153" s="207">
        <f>Plan!EX16</f>
        <v>0</v>
      </c>
      <c r="I153" s="206">
        <f>Plan!EX17</f>
        <v>0</v>
      </c>
      <c r="J153" s="207">
        <f>Plan!EX18</f>
        <v>0</v>
      </c>
      <c r="K153" s="206">
        <f>Plan!EX19</f>
        <v>0</v>
      </c>
      <c r="L153" s="207">
        <f>Plan!EX20</f>
        <v>0</v>
      </c>
      <c r="M153" s="206">
        <f>Plan!EX21</f>
        <v>0</v>
      </c>
      <c r="N153" s="207">
        <f>Plan!EX22</f>
        <v>0</v>
      </c>
      <c r="O153" s="206">
        <f>Plan!EX23</f>
        <v>0</v>
      </c>
      <c r="P153" s="207">
        <f>Plan!EX24</f>
        <v>0</v>
      </c>
      <c r="Q153" s="206">
        <f>Plan!EX25</f>
        <v>0</v>
      </c>
      <c r="R153" s="207">
        <f>Plan!EX26</f>
        <v>0</v>
      </c>
      <c r="S153" s="206">
        <f>Plan!EX27</f>
        <v>0</v>
      </c>
      <c r="T153" s="207">
        <f>Plan!EX28</f>
        <v>0</v>
      </c>
      <c r="U153" s="206">
        <f>Plan!EX29</f>
        <v>0</v>
      </c>
      <c r="V153" s="207">
        <f>Plan!EX30</f>
        <v>0</v>
      </c>
      <c r="W153" s="206">
        <f>Plan!EX31</f>
        <v>0</v>
      </c>
      <c r="X153" s="207">
        <f>Plan!EX32</f>
        <v>0</v>
      </c>
      <c r="Y153" s="206">
        <f>Plan!EX33</f>
        <v>0</v>
      </c>
      <c r="Z153" s="207">
        <f>Plan!EX34</f>
        <v>0</v>
      </c>
      <c r="AA153" s="206">
        <f>Plan!EX35</f>
        <v>0</v>
      </c>
      <c r="AB153" s="207">
        <f>Plan!EX36</f>
        <v>0</v>
      </c>
      <c r="AC153" s="206">
        <f>Plan!EX37</f>
        <v>0</v>
      </c>
      <c r="AD153" s="207">
        <f>Plan!EX38</f>
        <v>0</v>
      </c>
      <c r="AE153" s="206">
        <f>Plan!EX39</f>
        <v>0</v>
      </c>
      <c r="AF153" s="207">
        <f>Plan!EX40</f>
        <v>0</v>
      </c>
      <c r="AG153" s="206">
        <f>Plan!EX41</f>
        <v>0</v>
      </c>
      <c r="AH153" s="207">
        <f>Plan!EX42</f>
        <v>0</v>
      </c>
      <c r="AI153" s="206">
        <f>Plan!EX43</f>
        <v>0</v>
      </c>
      <c r="AJ153" s="207">
        <f>Plan!EX44</f>
        <v>0</v>
      </c>
    </row>
    <row r="154" spans="1:36" ht="6" customHeight="1">
      <c r="A154"/>
      <c r="B154" s="98">
        <f>COUNTIF(Feiertage!$H$3:$H$200,F154)</f>
        <v>0</v>
      </c>
      <c r="C154" s="100">
        <f t="shared" si="6"/>
        <v>7</v>
      </c>
      <c r="D154" s="100">
        <f t="shared" si="7"/>
        <v>5</v>
      </c>
      <c r="E154" s="189"/>
      <c r="F154" s="188">
        <f t="shared" si="8"/>
        <v>42519</v>
      </c>
      <c r="G154" s="206">
        <f>Plan!EY15</f>
        <v>0</v>
      </c>
      <c r="H154" s="207">
        <f>Plan!EY16</f>
        <v>0</v>
      </c>
      <c r="I154" s="206">
        <f>Plan!EY17</f>
        <v>0</v>
      </c>
      <c r="J154" s="207">
        <f>Plan!EY18</f>
        <v>0</v>
      </c>
      <c r="K154" s="206">
        <f>Plan!EY19</f>
        <v>0</v>
      </c>
      <c r="L154" s="207">
        <f>Plan!EY20</f>
        <v>0</v>
      </c>
      <c r="M154" s="206">
        <f>Plan!EY21</f>
        <v>0</v>
      </c>
      <c r="N154" s="207">
        <f>Plan!EY22</f>
        <v>0</v>
      </c>
      <c r="O154" s="206">
        <f>Plan!EY23</f>
        <v>0</v>
      </c>
      <c r="P154" s="207">
        <f>Plan!EY24</f>
        <v>0</v>
      </c>
      <c r="Q154" s="206">
        <f>Plan!EY25</f>
        <v>0</v>
      </c>
      <c r="R154" s="207">
        <f>Plan!EY26</f>
        <v>0</v>
      </c>
      <c r="S154" s="206">
        <f>Plan!EY27</f>
        <v>0</v>
      </c>
      <c r="T154" s="207">
        <f>Plan!EY28</f>
        <v>0</v>
      </c>
      <c r="U154" s="206">
        <f>Plan!EY29</f>
        <v>0</v>
      </c>
      <c r="V154" s="207">
        <f>Plan!EY30</f>
        <v>0</v>
      </c>
      <c r="W154" s="206">
        <f>Plan!EY31</f>
        <v>0</v>
      </c>
      <c r="X154" s="207">
        <f>Plan!EY32</f>
        <v>0</v>
      </c>
      <c r="Y154" s="206">
        <f>Plan!EY33</f>
        <v>0</v>
      </c>
      <c r="Z154" s="207">
        <f>Plan!EY34</f>
        <v>0</v>
      </c>
      <c r="AA154" s="206">
        <f>Plan!EY35</f>
        <v>0</v>
      </c>
      <c r="AB154" s="207">
        <f>Plan!EY36</f>
        <v>0</v>
      </c>
      <c r="AC154" s="206">
        <f>Plan!EY37</f>
        <v>0</v>
      </c>
      <c r="AD154" s="207">
        <f>Plan!EY38</f>
        <v>0</v>
      </c>
      <c r="AE154" s="206">
        <f>Plan!EY39</f>
        <v>0</v>
      </c>
      <c r="AF154" s="207">
        <f>Plan!EY40</f>
        <v>0</v>
      </c>
      <c r="AG154" s="206">
        <f>Plan!EY41</f>
        <v>0</v>
      </c>
      <c r="AH154" s="207">
        <f>Plan!EY42</f>
        <v>0</v>
      </c>
      <c r="AI154" s="206">
        <f>Plan!EY43</f>
        <v>0</v>
      </c>
      <c r="AJ154" s="207">
        <f>Plan!EY44</f>
        <v>0</v>
      </c>
    </row>
    <row r="155" spans="1:36" ht="6" customHeight="1">
      <c r="A155"/>
      <c r="B155" s="98">
        <f>COUNTIF(Feiertage!$H$3:$H$200,F155)</f>
        <v>0</v>
      </c>
      <c r="C155" s="100">
        <f t="shared" si="6"/>
        <v>1</v>
      </c>
      <c r="D155" s="100">
        <f t="shared" si="7"/>
        <v>5</v>
      </c>
      <c r="E155" s="189"/>
      <c r="F155" s="188">
        <f t="shared" si="8"/>
        <v>42520</v>
      </c>
      <c r="G155" s="206">
        <f>Plan!EZ15</f>
        <v>0</v>
      </c>
      <c r="H155" s="207">
        <f>Plan!EZ16</f>
        <v>0</v>
      </c>
      <c r="I155" s="206">
        <f>Plan!EZ17</f>
        <v>0</v>
      </c>
      <c r="J155" s="207">
        <f>Plan!EZ18</f>
        <v>0</v>
      </c>
      <c r="K155" s="206">
        <f>Plan!EZ19</f>
        <v>0</v>
      </c>
      <c r="L155" s="207">
        <f>Plan!EZ20</f>
        <v>0</v>
      </c>
      <c r="M155" s="206">
        <f>Plan!EZ21</f>
        <v>0</v>
      </c>
      <c r="N155" s="207">
        <f>Plan!EZ22</f>
        <v>0</v>
      </c>
      <c r="O155" s="206">
        <f>Plan!EZ23</f>
        <v>0</v>
      </c>
      <c r="P155" s="207">
        <f>Plan!EZ24</f>
        <v>0</v>
      </c>
      <c r="Q155" s="206">
        <f>Plan!EZ25</f>
        <v>0</v>
      </c>
      <c r="R155" s="207">
        <f>Plan!EZ26</f>
        <v>0</v>
      </c>
      <c r="S155" s="206">
        <f>Plan!EZ27</f>
        <v>0</v>
      </c>
      <c r="T155" s="207">
        <f>Plan!EZ28</f>
        <v>0</v>
      </c>
      <c r="U155" s="206">
        <f>Plan!EZ29</f>
        <v>0</v>
      </c>
      <c r="V155" s="207">
        <f>Plan!EZ30</f>
        <v>0</v>
      </c>
      <c r="W155" s="206">
        <f>Plan!EZ31</f>
        <v>0</v>
      </c>
      <c r="X155" s="207">
        <f>Plan!EZ32</f>
        <v>0</v>
      </c>
      <c r="Y155" s="206">
        <f>Plan!EZ33</f>
        <v>0</v>
      </c>
      <c r="Z155" s="207">
        <f>Plan!EZ34</f>
        <v>0</v>
      </c>
      <c r="AA155" s="206">
        <f>Plan!EZ35</f>
        <v>0</v>
      </c>
      <c r="AB155" s="207">
        <f>Plan!EZ36</f>
        <v>0</v>
      </c>
      <c r="AC155" s="206">
        <f>Plan!EZ37</f>
        <v>0</v>
      </c>
      <c r="AD155" s="207">
        <f>Plan!EZ38</f>
        <v>0</v>
      </c>
      <c r="AE155" s="206">
        <f>Plan!EZ39</f>
        <v>0</v>
      </c>
      <c r="AF155" s="207">
        <f>Plan!EZ40</f>
        <v>0</v>
      </c>
      <c r="AG155" s="206">
        <f>Plan!EZ41</f>
        <v>0</v>
      </c>
      <c r="AH155" s="207">
        <f>Plan!EZ42</f>
        <v>0</v>
      </c>
      <c r="AI155" s="206">
        <f>Plan!EZ43</f>
        <v>0</v>
      </c>
      <c r="AJ155" s="207">
        <f>Plan!EZ44</f>
        <v>0</v>
      </c>
    </row>
    <row r="156" spans="1:36" ht="6" customHeight="1">
      <c r="A156"/>
      <c r="B156" s="98">
        <f>COUNTIF(Feiertage!$H$3:$H$200,F156)</f>
        <v>0</v>
      </c>
      <c r="C156" s="100">
        <f t="shared" si="6"/>
        <v>2</v>
      </c>
      <c r="D156" s="100">
        <f t="shared" si="7"/>
        <v>5</v>
      </c>
      <c r="E156" s="189"/>
      <c r="F156" s="188">
        <f t="shared" si="8"/>
        <v>42521</v>
      </c>
      <c r="G156" s="206">
        <f>Plan!FA15</f>
        <v>0</v>
      </c>
      <c r="H156" s="207">
        <f>Plan!FA16</f>
        <v>0</v>
      </c>
      <c r="I156" s="206">
        <f>Plan!FA17</f>
        <v>0</v>
      </c>
      <c r="J156" s="207">
        <f>Plan!FA18</f>
        <v>0</v>
      </c>
      <c r="K156" s="206">
        <f>Plan!FA19</f>
        <v>0</v>
      </c>
      <c r="L156" s="207">
        <f>Plan!FA20</f>
        <v>0</v>
      </c>
      <c r="M156" s="206">
        <f>Plan!FA21</f>
        <v>0</v>
      </c>
      <c r="N156" s="207">
        <f>Plan!FA22</f>
        <v>0</v>
      </c>
      <c r="O156" s="206">
        <f>Plan!FA23</f>
        <v>0</v>
      </c>
      <c r="P156" s="207">
        <f>Plan!FA24</f>
        <v>0</v>
      </c>
      <c r="Q156" s="206">
        <f>Plan!FA25</f>
        <v>0</v>
      </c>
      <c r="R156" s="207">
        <f>Plan!FA26</f>
        <v>0</v>
      </c>
      <c r="S156" s="206">
        <f>Plan!FA27</f>
        <v>0</v>
      </c>
      <c r="T156" s="207">
        <f>Plan!FA28</f>
        <v>0</v>
      </c>
      <c r="U156" s="206">
        <f>Plan!FA29</f>
        <v>0</v>
      </c>
      <c r="V156" s="207">
        <f>Plan!FA30</f>
        <v>0</v>
      </c>
      <c r="W156" s="206">
        <f>Plan!FA31</f>
        <v>0</v>
      </c>
      <c r="X156" s="207">
        <f>Plan!FA32</f>
        <v>0</v>
      </c>
      <c r="Y156" s="206">
        <f>Plan!FA33</f>
        <v>0</v>
      </c>
      <c r="Z156" s="207">
        <f>Plan!FA34</f>
        <v>0</v>
      </c>
      <c r="AA156" s="206">
        <f>Plan!FA35</f>
        <v>0</v>
      </c>
      <c r="AB156" s="207">
        <f>Plan!FA36</f>
        <v>0</v>
      </c>
      <c r="AC156" s="206">
        <f>Plan!FA37</f>
        <v>0</v>
      </c>
      <c r="AD156" s="207">
        <f>Plan!FA38</f>
        <v>0</v>
      </c>
      <c r="AE156" s="206">
        <f>Plan!FA39</f>
        <v>0</v>
      </c>
      <c r="AF156" s="207">
        <f>Plan!FA40</f>
        <v>0</v>
      </c>
      <c r="AG156" s="206">
        <f>Plan!FA41</f>
        <v>0</v>
      </c>
      <c r="AH156" s="207">
        <f>Plan!FA42</f>
        <v>0</v>
      </c>
      <c r="AI156" s="206">
        <f>Plan!FA43</f>
        <v>0</v>
      </c>
      <c r="AJ156" s="207">
        <f>Plan!FA44</f>
        <v>0</v>
      </c>
    </row>
    <row r="157" spans="1:36" ht="6" customHeight="1">
      <c r="A157"/>
      <c r="B157" s="98">
        <f>COUNTIF(Feiertage!$H$3:$H$200,F157)</f>
        <v>0</v>
      </c>
      <c r="C157" s="100">
        <f t="shared" si="6"/>
        <v>3</v>
      </c>
      <c r="D157" s="100">
        <f t="shared" si="7"/>
        <v>6</v>
      </c>
      <c r="E157" s="189"/>
      <c r="F157" s="188">
        <f t="shared" si="8"/>
        <v>42522</v>
      </c>
      <c r="G157" s="206">
        <f>Plan!FB15</f>
        <v>0</v>
      </c>
      <c r="H157" s="207">
        <f>Plan!FB16</f>
        <v>0</v>
      </c>
      <c r="I157" s="206">
        <f>Plan!FB17</f>
        <v>0</v>
      </c>
      <c r="J157" s="207">
        <f>Plan!FB18</f>
        <v>0</v>
      </c>
      <c r="K157" s="206">
        <f>Plan!FB19</f>
        <v>0</v>
      </c>
      <c r="L157" s="207">
        <f>Plan!FB20</f>
        <v>0</v>
      </c>
      <c r="M157" s="206">
        <f>Plan!FB21</f>
        <v>0</v>
      </c>
      <c r="N157" s="207">
        <f>Plan!FB22</f>
        <v>0</v>
      </c>
      <c r="O157" s="206">
        <f>Plan!FB23</f>
        <v>0</v>
      </c>
      <c r="P157" s="207">
        <f>Plan!FB24</f>
        <v>0</v>
      </c>
      <c r="Q157" s="206">
        <f>Plan!FB25</f>
        <v>0</v>
      </c>
      <c r="R157" s="207">
        <f>Plan!FB26</f>
        <v>0</v>
      </c>
      <c r="S157" s="206">
        <f>Plan!FB27</f>
        <v>0</v>
      </c>
      <c r="T157" s="207">
        <f>Plan!FB28</f>
        <v>0</v>
      </c>
      <c r="U157" s="206">
        <f>Plan!FB29</f>
        <v>0</v>
      </c>
      <c r="V157" s="207">
        <f>Plan!FB30</f>
        <v>0</v>
      </c>
      <c r="W157" s="206">
        <f>Plan!FB31</f>
        <v>0</v>
      </c>
      <c r="X157" s="207">
        <f>Plan!FB32</f>
        <v>0</v>
      </c>
      <c r="Y157" s="206">
        <f>Plan!FB33</f>
        <v>0</v>
      </c>
      <c r="Z157" s="207">
        <f>Plan!FB34</f>
        <v>0</v>
      </c>
      <c r="AA157" s="206">
        <f>Plan!FB35</f>
        <v>0</v>
      </c>
      <c r="AB157" s="207">
        <f>Plan!FB36</f>
        <v>0</v>
      </c>
      <c r="AC157" s="206">
        <f>Plan!FB37</f>
        <v>0</v>
      </c>
      <c r="AD157" s="207">
        <f>Plan!FB38</f>
        <v>0</v>
      </c>
      <c r="AE157" s="206">
        <f>Plan!FB39</f>
        <v>0</v>
      </c>
      <c r="AF157" s="207">
        <f>Plan!FB40</f>
        <v>0</v>
      </c>
      <c r="AG157" s="206">
        <f>Plan!FB41</f>
        <v>0</v>
      </c>
      <c r="AH157" s="207">
        <f>Plan!FB42</f>
        <v>0</v>
      </c>
      <c r="AI157" s="206">
        <f>Plan!FB43</f>
        <v>0</v>
      </c>
      <c r="AJ157" s="207">
        <f>Plan!FB44</f>
        <v>0</v>
      </c>
    </row>
    <row r="158" spans="1:36" ht="6" customHeight="1">
      <c r="A158"/>
      <c r="B158" s="98">
        <f>COUNTIF(Feiertage!$H$3:$H$200,F158)</f>
        <v>0</v>
      </c>
      <c r="C158" s="100">
        <f t="shared" si="6"/>
        <v>4</v>
      </c>
      <c r="D158" s="100">
        <f t="shared" si="7"/>
        <v>6</v>
      </c>
      <c r="E158" s="189"/>
      <c r="F158" s="188">
        <f t="shared" si="8"/>
        <v>42523</v>
      </c>
      <c r="G158" s="206">
        <f>Plan!FC15</f>
        <v>0</v>
      </c>
      <c r="H158" s="207">
        <f>Plan!FC16</f>
        <v>0</v>
      </c>
      <c r="I158" s="206">
        <f>Plan!FC17</f>
        <v>0</v>
      </c>
      <c r="J158" s="207">
        <f>Plan!FC18</f>
        <v>0</v>
      </c>
      <c r="K158" s="206">
        <f>Plan!FC19</f>
        <v>0</v>
      </c>
      <c r="L158" s="207">
        <f>Plan!FC20</f>
        <v>0</v>
      </c>
      <c r="M158" s="206">
        <f>Plan!FC21</f>
        <v>0</v>
      </c>
      <c r="N158" s="207">
        <f>Plan!FC22</f>
        <v>0</v>
      </c>
      <c r="O158" s="206">
        <f>Plan!FC23</f>
        <v>0</v>
      </c>
      <c r="P158" s="207">
        <f>Plan!FC24</f>
        <v>0</v>
      </c>
      <c r="Q158" s="206">
        <f>Plan!FC25</f>
        <v>0</v>
      </c>
      <c r="R158" s="207">
        <f>Plan!FC26</f>
        <v>0</v>
      </c>
      <c r="S158" s="206">
        <f>Plan!FC27</f>
        <v>0</v>
      </c>
      <c r="T158" s="207">
        <f>Plan!FC28</f>
        <v>0</v>
      </c>
      <c r="U158" s="206">
        <f>Plan!FC29</f>
        <v>0</v>
      </c>
      <c r="V158" s="207">
        <f>Plan!FC30</f>
        <v>0</v>
      </c>
      <c r="W158" s="206">
        <f>Plan!FC31</f>
        <v>0</v>
      </c>
      <c r="X158" s="207">
        <f>Plan!FC32</f>
        <v>0</v>
      </c>
      <c r="Y158" s="206">
        <f>Plan!FC33</f>
        <v>0</v>
      </c>
      <c r="Z158" s="207">
        <f>Plan!FC34</f>
        <v>0</v>
      </c>
      <c r="AA158" s="206">
        <f>Plan!FC35</f>
        <v>0</v>
      </c>
      <c r="AB158" s="207">
        <f>Plan!FC36</f>
        <v>0</v>
      </c>
      <c r="AC158" s="206">
        <f>Plan!FC37</f>
        <v>0</v>
      </c>
      <c r="AD158" s="207">
        <f>Plan!FC38</f>
        <v>0</v>
      </c>
      <c r="AE158" s="206">
        <f>Plan!FC39</f>
        <v>0</v>
      </c>
      <c r="AF158" s="207">
        <f>Plan!FC40</f>
        <v>0</v>
      </c>
      <c r="AG158" s="206">
        <f>Plan!FC41</f>
        <v>0</v>
      </c>
      <c r="AH158" s="207">
        <f>Plan!FC42</f>
        <v>0</v>
      </c>
      <c r="AI158" s="206">
        <f>Plan!FC43</f>
        <v>0</v>
      </c>
      <c r="AJ158" s="207">
        <f>Plan!FC44</f>
        <v>0</v>
      </c>
    </row>
    <row r="159" spans="1:36" ht="6" customHeight="1">
      <c r="A159"/>
      <c r="B159" s="98">
        <f>COUNTIF(Feiertage!$H$3:$H$200,F159)</f>
        <v>0</v>
      </c>
      <c r="C159" s="100">
        <f t="shared" si="6"/>
        <v>5</v>
      </c>
      <c r="D159" s="100">
        <f t="shared" si="7"/>
        <v>6</v>
      </c>
      <c r="E159" s="189"/>
      <c r="F159" s="188">
        <f t="shared" si="8"/>
        <v>42524</v>
      </c>
      <c r="G159" s="206">
        <f>Plan!FD15</f>
        <v>0</v>
      </c>
      <c r="H159" s="207">
        <f>Plan!FD16</f>
        <v>0</v>
      </c>
      <c r="I159" s="206">
        <f>Plan!FD17</f>
        <v>0</v>
      </c>
      <c r="J159" s="207">
        <f>Plan!FD18</f>
        <v>0</v>
      </c>
      <c r="K159" s="206">
        <f>Plan!FD19</f>
        <v>0</v>
      </c>
      <c r="L159" s="207">
        <f>Plan!FD20</f>
        <v>0</v>
      </c>
      <c r="M159" s="206">
        <f>Plan!FD21</f>
        <v>0</v>
      </c>
      <c r="N159" s="207">
        <f>Plan!FD22</f>
        <v>0</v>
      </c>
      <c r="O159" s="206">
        <f>Plan!FD23</f>
        <v>0</v>
      </c>
      <c r="P159" s="207">
        <f>Plan!FD24</f>
        <v>0</v>
      </c>
      <c r="Q159" s="206">
        <f>Plan!FD25</f>
        <v>0</v>
      </c>
      <c r="R159" s="207">
        <f>Plan!FD26</f>
        <v>0</v>
      </c>
      <c r="S159" s="206">
        <f>Plan!FD27</f>
        <v>0</v>
      </c>
      <c r="T159" s="207">
        <f>Plan!FD28</f>
        <v>0</v>
      </c>
      <c r="U159" s="206">
        <f>Plan!FD29</f>
        <v>0</v>
      </c>
      <c r="V159" s="207">
        <f>Plan!FD30</f>
        <v>0</v>
      </c>
      <c r="W159" s="206">
        <f>Plan!FD31</f>
        <v>0</v>
      </c>
      <c r="X159" s="207">
        <f>Plan!FD32</f>
        <v>0</v>
      </c>
      <c r="Y159" s="206">
        <f>Plan!FD33</f>
        <v>0</v>
      </c>
      <c r="Z159" s="207">
        <f>Plan!FD34</f>
        <v>0</v>
      </c>
      <c r="AA159" s="206">
        <f>Plan!FD35</f>
        <v>0</v>
      </c>
      <c r="AB159" s="207">
        <f>Plan!FD36</f>
        <v>0</v>
      </c>
      <c r="AC159" s="206">
        <f>Plan!FD37</f>
        <v>0</v>
      </c>
      <c r="AD159" s="207">
        <f>Plan!FD38</f>
        <v>0</v>
      </c>
      <c r="AE159" s="206">
        <f>Plan!FD39</f>
        <v>0</v>
      </c>
      <c r="AF159" s="207">
        <f>Plan!FD40</f>
        <v>0</v>
      </c>
      <c r="AG159" s="206">
        <f>Plan!FD41</f>
        <v>0</v>
      </c>
      <c r="AH159" s="207">
        <f>Plan!FD42</f>
        <v>0</v>
      </c>
      <c r="AI159" s="206">
        <f>Plan!FD43</f>
        <v>0</v>
      </c>
      <c r="AJ159" s="207">
        <f>Plan!FD44</f>
        <v>0</v>
      </c>
    </row>
    <row r="160" spans="1:36" ht="6" customHeight="1">
      <c r="A160"/>
      <c r="B160" s="98">
        <f>COUNTIF(Feiertage!$H$3:$H$200,F160)</f>
        <v>0</v>
      </c>
      <c r="C160" s="100">
        <f t="shared" si="6"/>
        <v>6</v>
      </c>
      <c r="D160" s="100">
        <f t="shared" si="7"/>
        <v>6</v>
      </c>
      <c r="E160" s="189"/>
      <c r="F160" s="188">
        <f t="shared" si="8"/>
        <v>42525</v>
      </c>
      <c r="G160" s="206">
        <f>Plan!FE15</f>
        <v>0</v>
      </c>
      <c r="H160" s="207">
        <f>Plan!FE16</f>
        <v>0</v>
      </c>
      <c r="I160" s="206">
        <f>Plan!FE17</f>
        <v>0</v>
      </c>
      <c r="J160" s="207">
        <f>Plan!FE18</f>
        <v>0</v>
      </c>
      <c r="K160" s="206">
        <f>Plan!FE19</f>
        <v>0</v>
      </c>
      <c r="L160" s="207">
        <f>Plan!FE20</f>
        <v>0</v>
      </c>
      <c r="M160" s="206">
        <f>Plan!FE21</f>
        <v>0</v>
      </c>
      <c r="N160" s="207">
        <f>Plan!FE22</f>
        <v>0</v>
      </c>
      <c r="O160" s="206">
        <f>Plan!FE23</f>
        <v>0</v>
      </c>
      <c r="P160" s="207">
        <f>Plan!FE24</f>
        <v>0</v>
      </c>
      <c r="Q160" s="206">
        <f>Plan!FE25</f>
        <v>0</v>
      </c>
      <c r="R160" s="207">
        <f>Plan!FE26</f>
        <v>0</v>
      </c>
      <c r="S160" s="206">
        <f>Plan!FE27</f>
        <v>0</v>
      </c>
      <c r="T160" s="207">
        <f>Plan!FE28</f>
        <v>0</v>
      </c>
      <c r="U160" s="206">
        <f>Plan!FE29</f>
        <v>0</v>
      </c>
      <c r="V160" s="207">
        <f>Plan!FE30</f>
        <v>0</v>
      </c>
      <c r="W160" s="206">
        <f>Plan!FE31</f>
        <v>0</v>
      </c>
      <c r="X160" s="207">
        <f>Plan!FE32</f>
        <v>0</v>
      </c>
      <c r="Y160" s="206">
        <f>Plan!FE33</f>
        <v>0</v>
      </c>
      <c r="Z160" s="207">
        <f>Plan!FE34</f>
        <v>0</v>
      </c>
      <c r="AA160" s="206">
        <f>Plan!FE35</f>
        <v>0</v>
      </c>
      <c r="AB160" s="207">
        <f>Plan!FE36</f>
        <v>0</v>
      </c>
      <c r="AC160" s="206">
        <f>Plan!FE37</f>
        <v>0</v>
      </c>
      <c r="AD160" s="207">
        <f>Plan!FE38</f>
        <v>0</v>
      </c>
      <c r="AE160" s="206">
        <f>Plan!FE39</f>
        <v>0</v>
      </c>
      <c r="AF160" s="207">
        <f>Plan!FE40</f>
        <v>0</v>
      </c>
      <c r="AG160" s="206">
        <f>Plan!FE41</f>
        <v>0</v>
      </c>
      <c r="AH160" s="207">
        <f>Plan!FE42</f>
        <v>0</v>
      </c>
      <c r="AI160" s="206">
        <f>Plan!FE43</f>
        <v>0</v>
      </c>
      <c r="AJ160" s="207">
        <f>Plan!FE44</f>
        <v>0</v>
      </c>
    </row>
    <row r="161" spans="1:36" ht="6" customHeight="1">
      <c r="A161"/>
      <c r="B161" s="98">
        <f>COUNTIF(Feiertage!$H$3:$H$200,F161)</f>
        <v>0</v>
      </c>
      <c r="C161" s="100">
        <f t="shared" si="6"/>
        <v>7</v>
      </c>
      <c r="D161" s="100">
        <f t="shared" si="7"/>
        <v>6</v>
      </c>
      <c r="E161" s="189"/>
      <c r="F161" s="188">
        <f t="shared" si="8"/>
        <v>42526</v>
      </c>
      <c r="G161" s="206">
        <f>Plan!FF15</f>
        <v>0</v>
      </c>
      <c r="H161" s="207">
        <f>Plan!FF16</f>
        <v>0</v>
      </c>
      <c r="I161" s="206">
        <f>Plan!FF17</f>
        <v>0</v>
      </c>
      <c r="J161" s="207">
        <f>Plan!FF18</f>
        <v>0</v>
      </c>
      <c r="K161" s="206">
        <f>Plan!FF19</f>
        <v>0</v>
      </c>
      <c r="L161" s="207">
        <f>Plan!FF20</f>
        <v>0</v>
      </c>
      <c r="M161" s="206">
        <f>Plan!FF21</f>
        <v>0</v>
      </c>
      <c r="N161" s="207">
        <f>Plan!FF22</f>
        <v>0</v>
      </c>
      <c r="O161" s="206">
        <f>Plan!FF23</f>
        <v>0</v>
      </c>
      <c r="P161" s="207">
        <f>Plan!FF24</f>
        <v>0</v>
      </c>
      <c r="Q161" s="206">
        <f>Plan!FF25</f>
        <v>0</v>
      </c>
      <c r="R161" s="207">
        <f>Plan!FF26</f>
        <v>0</v>
      </c>
      <c r="S161" s="206">
        <f>Plan!FF27</f>
        <v>0</v>
      </c>
      <c r="T161" s="207">
        <f>Plan!FF28</f>
        <v>0</v>
      </c>
      <c r="U161" s="206">
        <f>Plan!FF29</f>
        <v>0</v>
      </c>
      <c r="V161" s="207">
        <f>Plan!FF30</f>
        <v>0</v>
      </c>
      <c r="W161" s="206">
        <f>Plan!FF31</f>
        <v>0</v>
      </c>
      <c r="X161" s="207">
        <f>Plan!FF32</f>
        <v>0</v>
      </c>
      <c r="Y161" s="206">
        <f>Plan!FF33</f>
        <v>0</v>
      </c>
      <c r="Z161" s="207">
        <f>Plan!FF34</f>
        <v>0</v>
      </c>
      <c r="AA161" s="206">
        <f>Plan!FF35</f>
        <v>0</v>
      </c>
      <c r="AB161" s="207">
        <f>Plan!FF36</f>
        <v>0</v>
      </c>
      <c r="AC161" s="206">
        <f>Plan!FF37</f>
        <v>0</v>
      </c>
      <c r="AD161" s="207">
        <f>Plan!FF38</f>
        <v>0</v>
      </c>
      <c r="AE161" s="206">
        <f>Plan!FF39</f>
        <v>0</v>
      </c>
      <c r="AF161" s="207">
        <f>Plan!FF40</f>
        <v>0</v>
      </c>
      <c r="AG161" s="206">
        <f>Plan!FF41</f>
        <v>0</v>
      </c>
      <c r="AH161" s="207">
        <f>Plan!FF42</f>
        <v>0</v>
      </c>
      <c r="AI161" s="206">
        <f>Plan!FF43</f>
        <v>0</v>
      </c>
      <c r="AJ161" s="207">
        <f>Plan!FF44</f>
        <v>0</v>
      </c>
    </row>
    <row r="162" spans="1:36" ht="6" customHeight="1">
      <c r="A162"/>
      <c r="B162" s="98">
        <f>COUNTIF(Feiertage!$H$3:$H$200,F162)</f>
        <v>0</v>
      </c>
      <c r="C162" s="100">
        <f t="shared" si="6"/>
        <v>1</v>
      </c>
      <c r="D162" s="100">
        <f t="shared" si="7"/>
        <v>6</v>
      </c>
      <c r="E162" s="189"/>
      <c r="F162" s="188">
        <f t="shared" si="8"/>
        <v>42527</v>
      </c>
      <c r="G162" s="206">
        <f>Plan!FG15</f>
        <v>0</v>
      </c>
      <c r="H162" s="207">
        <f>Plan!FG16</f>
        <v>0</v>
      </c>
      <c r="I162" s="206">
        <f>Plan!FG17</f>
        <v>0</v>
      </c>
      <c r="J162" s="207">
        <f>Plan!FG18</f>
        <v>0</v>
      </c>
      <c r="K162" s="206">
        <f>Plan!FG19</f>
        <v>0</v>
      </c>
      <c r="L162" s="207">
        <f>Plan!FG20</f>
        <v>0</v>
      </c>
      <c r="M162" s="206">
        <f>Plan!FG21</f>
        <v>0</v>
      </c>
      <c r="N162" s="207">
        <f>Plan!FG22</f>
        <v>0</v>
      </c>
      <c r="O162" s="206">
        <f>Plan!FG23</f>
        <v>0</v>
      </c>
      <c r="P162" s="207">
        <f>Plan!FG24</f>
        <v>0</v>
      </c>
      <c r="Q162" s="206">
        <f>Plan!FG25</f>
        <v>0</v>
      </c>
      <c r="R162" s="207">
        <f>Plan!FG26</f>
        <v>0</v>
      </c>
      <c r="S162" s="206">
        <f>Plan!FG27</f>
        <v>0</v>
      </c>
      <c r="T162" s="207">
        <f>Plan!FG28</f>
        <v>0</v>
      </c>
      <c r="U162" s="206">
        <f>Plan!FG29</f>
        <v>0</v>
      </c>
      <c r="V162" s="207">
        <f>Plan!FG30</f>
        <v>0</v>
      </c>
      <c r="W162" s="206">
        <f>Plan!FG31</f>
        <v>0</v>
      </c>
      <c r="X162" s="207">
        <f>Plan!FG32</f>
        <v>0</v>
      </c>
      <c r="Y162" s="206">
        <f>Plan!FG33</f>
        <v>0</v>
      </c>
      <c r="Z162" s="207">
        <f>Plan!FG34</f>
        <v>0</v>
      </c>
      <c r="AA162" s="206">
        <f>Plan!FG35</f>
        <v>0</v>
      </c>
      <c r="AB162" s="207">
        <f>Plan!FG36</f>
        <v>0</v>
      </c>
      <c r="AC162" s="206">
        <f>Plan!FG37</f>
        <v>0</v>
      </c>
      <c r="AD162" s="207">
        <f>Plan!FG38</f>
        <v>0</v>
      </c>
      <c r="AE162" s="206">
        <f>Plan!FG39</f>
        <v>0</v>
      </c>
      <c r="AF162" s="207">
        <f>Plan!FG40</f>
        <v>0</v>
      </c>
      <c r="AG162" s="206">
        <f>Plan!FG41</f>
        <v>0</v>
      </c>
      <c r="AH162" s="207">
        <f>Plan!FG42</f>
        <v>0</v>
      </c>
      <c r="AI162" s="206">
        <f>Plan!FG43</f>
        <v>0</v>
      </c>
      <c r="AJ162" s="207">
        <f>Plan!FG44</f>
        <v>0</v>
      </c>
    </row>
    <row r="163" spans="1:36" ht="6" customHeight="1">
      <c r="A163"/>
      <c r="B163" s="98">
        <f>COUNTIF(Feiertage!$H$3:$H$200,F163)</f>
        <v>0</v>
      </c>
      <c r="C163" s="100">
        <f t="shared" si="6"/>
        <v>2</v>
      </c>
      <c r="D163" s="100">
        <f t="shared" si="7"/>
        <v>6</v>
      </c>
      <c r="E163" s="189"/>
      <c r="F163" s="188">
        <f t="shared" si="8"/>
        <v>42528</v>
      </c>
      <c r="G163" s="206">
        <f>Plan!FH15</f>
        <v>0</v>
      </c>
      <c r="H163" s="207">
        <f>Plan!FH16</f>
        <v>0</v>
      </c>
      <c r="I163" s="206">
        <f>Plan!FH17</f>
        <v>0</v>
      </c>
      <c r="J163" s="207">
        <f>Plan!FH18</f>
        <v>0</v>
      </c>
      <c r="K163" s="206">
        <f>Plan!FH19</f>
        <v>0</v>
      </c>
      <c r="L163" s="207">
        <f>Plan!FH20</f>
        <v>0</v>
      </c>
      <c r="M163" s="206">
        <f>Plan!FH21</f>
        <v>0</v>
      </c>
      <c r="N163" s="207">
        <f>Plan!FH22</f>
        <v>0</v>
      </c>
      <c r="O163" s="206">
        <f>Plan!FH23</f>
        <v>0</v>
      </c>
      <c r="P163" s="207">
        <f>Plan!FH24</f>
        <v>0</v>
      </c>
      <c r="Q163" s="206">
        <f>Plan!FH25</f>
        <v>0</v>
      </c>
      <c r="R163" s="207">
        <f>Plan!FH26</f>
        <v>0</v>
      </c>
      <c r="S163" s="206">
        <f>Plan!FH27</f>
        <v>0</v>
      </c>
      <c r="T163" s="207">
        <f>Plan!FH28</f>
        <v>0</v>
      </c>
      <c r="U163" s="206">
        <f>Plan!FH29</f>
        <v>0</v>
      </c>
      <c r="V163" s="207">
        <f>Plan!FH30</f>
        <v>0</v>
      </c>
      <c r="W163" s="206">
        <f>Plan!FH31</f>
        <v>0</v>
      </c>
      <c r="X163" s="207">
        <f>Plan!FH32</f>
        <v>0</v>
      </c>
      <c r="Y163" s="206">
        <f>Plan!FH33</f>
        <v>0</v>
      </c>
      <c r="Z163" s="207">
        <f>Plan!FH34</f>
        <v>0</v>
      </c>
      <c r="AA163" s="206">
        <f>Plan!FH35</f>
        <v>0</v>
      </c>
      <c r="AB163" s="207">
        <f>Plan!FH36</f>
        <v>0</v>
      </c>
      <c r="AC163" s="206">
        <f>Plan!FH37</f>
        <v>0</v>
      </c>
      <c r="AD163" s="207">
        <f>Plan!FH38</f>
        <v>0</v>
      </c>
      <c r="AE163" s="206">
        <f>Plan!FH39</f>
        <v>0</v>
      </c>
      <c r="AF163" s="207">
        <f>Plan!FH40</f>
        <v>0</v>
      </c>
      <c r="AG163" s="206">
        <f>Plan!FH41</f>
        <v>0</v>
      </c>
      <c r="AH163" s="207">
        <f>Plan!FH42</f>
        <v>0</v>
      </c>
      <c r="AI163" s="206">
        <f>Plan!FH43</f>
        <v>0</v>
      </c>
      <c r="AJ163" s="207">
        <f>Plan!FH44</f>
        <v>0</v>
      </c>
    </row>
    <row r="164" spans="1:36" ht="6" customHeight="1">
      <c r="A164"/>
      <c r="B164" s="98">
        <f>COUNTIF(Feiertage!$H$3:$H$200,F164)</f>
        <v>0</v>
      </c>
      <c r="C164" s="100">
        <f t="shared" si="6"/>
        <v>3</v>
      </c>
      <c r="D164" s="100">
        <f t="shared" si="7"/>
        <v>6</v>
      </c>
      <c r="E164" s="189"/>
      <c r="F164" s="188">
        <f t="shared" si="8"/>
        <v>42529</v>
      </c>
      <c r="G164" s="206">
        <f>Plan!FI15</f>
        <v>0</v>
      </c>
      <c r="H164" s="207">
        <f>Plan!FI16</f>
        <v>0</v>
      </c>
      <c r="I164" s="206">
        <f>Plan!FI17</f>
        <v>0</v>
      </c>
      <c r="J164" s="207">
        <f>Plan!FI18</f>
        <v>0</v>
      </c>
      <c r="K164" s="206">
        <f>Plan!FI19</f>
        <v>0</v>
      </c>
      <c r="L164" s="207">
        <f>Plan!FI20</f>
        <v>0</v>
      </c>
      <c r="M164" s="206">
        <f>Plan!FI21</f>
        <v>0</v>
      </c>
      <c r="N164" s="207">
        <f>Plan!FI22</f>
        <v>0</v>
      </c>
      <c r="O164" s="206">
        <f>Plan!FI23</f>
        <v>0</v>
      </c>
      <c r="P164" s="207">
        <f>Plan!FI24</f>
        <v>0</v>
      </c>
      <c r="Q164" s="206">
        <f>Plan!FI25</f>
        <v>0</v>
      </c>
      <c r="R164" s="207">
        <f>Plan!FI26</f>
        <v>0</v>
      </c>
      <c r="S164" s="206">
        <f>Plan!FI27</f>
        <v>0</v>
      </c>
      <c r="T164" s="207">
        <f>Plan!FI28</f>
        <v>0</v>
      </c>
      <c r="U164" s="206">
        <f>Plan!FI29</f>
        <v>0</v>
      </c>
      <c r="V164" s="207">
        <f>Plan!FI30</f>
        <v>0</v>
      </c>
      <c r="W164" s="206">
        <f>Plan!FI31</f>
        <v>0</v>
      </c>
      <c r="X164" s="207">
        <f>Plan!FI32</f>
        <v>0</v>
      </c>
      <c r="Y164" s="206">
        <f>Plan!FI33</f>
        <v>0</v>
      </c>
      <c r="Z164" s="207">
        <f>Plan!FI34</f>
        <v>0</v>
      </c>
      <c r="AA164" s="206">
        <f>Plan!FI35</f>
        <v>0</v>
      </c>
      <c r="AB164" s="207">
        <f>Plan!FI36</f>
        <v>0</v>
      </c>
      <c r="AC164" s="206">
        <f>Plan!FI37</f>
        <v>0</v>
      </c>
      <c r="AD164" s="207">
        <f>Plan!FI38</f>
        <v>0</v>
      </c>
      <c r="AE164" s="206">
        <f>Plan!FI39</f>
        <v>0</v>
      </c>
      <c r="AF164" s="207">
        <f>Plan!FI40</f>
        <v>0</v>
      </c>
      <c r="AG164" s="206">
        <f>Plan!FI41</f>
        <v>0</v>
      </c>
      <c r="AH164" s="207">
        <f>Plan!FI42</f>
        <v>0</v>
      </c>
      <c r="AI164" s="206">
        <f>Plan!FI43</f>
        <v>0</v>
      </c>
      <c r="AJ164" s="207">
        <f>Plan!FI44</f>
        <v>0</v>
      </c>
    </row>
    <row r="165" spans="1:36" ht="6" customHeight="1">
      <c r="A165"/>
      <c r="B165" s="98">
        <f>COUNTIF(Feiertage!$H$3:$H$200,F165)</f>
        <v>0</v>
      </c>
      <c r="C165" s="100">
        <f t="shared" si="6"/>
        <v>4</v>
      </c>
      <c r="D165" s="100">
        <f t="shared" si="7"/>
        <v>6</v>
      </c>
      <c r="E165" s="189"/>
      <c r="F165" s="188">
        <f t="shared" si="8"/>
        <v>42530</v>
      </c>
      <c r="G165" s="206">
        <f>Plan!FJ15</f>
        <v>0</v>
      </c>
      <c r="H165" s="207">
        <f>Plan!FJ16</f>
        <v>0</v>
      </c>
      <c r="I165" s="206">
        <f>Plan!FJ17</f>
        <v>0</v>
      </c>
      <c r="J165" s="207">
        <f>Plan!FJ18</f>
        <v>0</v>
      </c>
      <c r="K165" s="206">
        <f>Plan!FJ19</f>
        <v>0</v>
      </c>
      <c r="L165" s="207">
        <f>Plan!FJ20</f>
        <v>0</v>
      </c>
      <c r="M165" s="206">
        <f>Plan!FJ21</f>
        <v>0</v>
      </c>
      <c r="N165" s="207">
        <f>Plan!FJ22</f>
        <v>0</v>
      </c>
      <c r="O165" s="206">
        <f>Plan!FJ23</f>
        <v>0</v>
      </c>
      <c r="P165" s="207">
        <f>Plan!FJ24</f>
        <v>0</v>
      </c>
      <c r="Q165" s="206">
        <f>Plan!FJ25</f>
        <v>0</v>
      </c>
      <c r="R165" s="207">
        <f>Plan!FJ26</f>
        <v>0</v>
      </c>
      <c r="S165" s="206">
        <f>Plan!FJ27</f>
        <v>0</v>
      </c>
      <c r="T165" s="207">
        <f>Plan!FJ28</f>
        <v>0</v>
      </c>
      <c r="U165" s="206">
        <f>Plan!FJ29</f>
        <v>0</v>
      </c>
      <c r="V165" s="207">
        <f>Plan!FJ30</f>
        <v>0</v>
      </c>
      <c r="W165" s="206">
        <f>Plan!FJ31</f>
        <v>0</v>
      </c>
      <c r="X165" s="207">
        <f>Plan!FJ32</f>
        <v>0</v>
      </c>
      <c r="Y165" s="206">
        <f>Plan!FJ33</f>
        <v>0</v>
      </c>
      <c r="Z165" s="207">
        <f>Plan!FJ34</f>
        <v>0</v>
      </c>
      <c r="AA165" s="206">
        <f>Plan!FJ35</f>
        <v>0</v>
      </c>
      <c r="AB165" s="207">
        <f>Plan!FJ36</f>
        <v>0</v>
      </c>
      <c r="AC165" s="206">
        <f>Plan!FJ37</f>
        <v>0</v>
      </c>
      <c r="AD165" s="207">
        <f>Plan!FJ38</f>
        <v>0</v>
      </c>
      <c r="AE165" s="206">
        <f>Plan!FJ39</f>
        <v>0</v>
      </c>
      <c r="AF165" s="207">
        <f>Plan!FJ40</f>
        <v>0</v>
      </c>
      <c r="AG165" s="206">
        <f>Plan!FJ41</f>
        <v>0</v>
      </c>
      <c r="AH165" s="207">
        <f>Plan!FJ42</f>
        <v>0</v>
      </c>
      <c r="AI165" s="206">
        <f>Plan!FJ43</f>
        <v>0</v>
      </c>
      <c r="AJ165" s="207">
        <f>Plan!FJ44</f>
        <v>0</v>
      </c>
    </row>
    <row r="166" spans="1:36" ht="6" customHeight="1">
      <c r="A166"/>
      <c r="B166" s="98">
        <f>COUNTIF(Feiertage!$H$3:$H$200,F166)</f>
        <v>0</v>
      </c>
      <c r="C166" s="100">
        <f t="shared" si="6"/>
        <v>5</v>
      </c>
      <c r="D166" s="100">
        <f t="shared" si="7"/>
        <v>6</v>
      </c>
      <c r="E166" s="189"/>
      <c r="F166" s="188">
        <f t="shared" si="8"/>
        <v>42531</v>
      </c>
      <c r="G166" s="206">
        <f>Plan!FK15</f>
        <v>0</v>
      </c>
      <c r="H166" s="207">
        <f>Plan!FK16</f>
        <v>0</v>
      </c>
      <c r="I166" s="206">
        <f>Plan!FK17</f>
        <v>0</v>
      </c>
      <c r="J166" s="207">
        <f>Plan!FK18</f>
        <v>0</v>
      </c>
      <c r="K166" s="206">
        <f>Plan!FK19</f>
        <v>0</v>
      </c>
      <c r="L166" s="207">
        <f>Plan!FK20</f>
        <v>0</v>
      </c>
      <c r="M166" s="206">
        <f>Plan!FK21</f>
        <v>0</v>
      </c>
      <c r="N166" s="207">
        <f>Plan!FK22</f>
        <v>0</v>
      </c>
      <c r="O166" s="206">
        <f>Plan!FK23</f>
        <v>0</v>
      </c>
      <c r="P166" s="207">
        <f>Plan!FK24</f>
        <v>0</v>
      </c>
      <c r="Q166" s="206">
        <f>Plan!FK25</f>
        <v>0</v>
      </c>
      <c r="R166" s="207">
        <f>Plan!FK26</f>
        <v>0</v>
      </c>
      <c r="S166" s="206">
        <f>Plan!FK27</f>
        <v>0</v>
      </c>
      <c r="T166" s="207">
        <f>Plan!FK28</f>
        <v>0</v>
      </c>
      <c r="U166" s="206">
        <f>Plan!FK29</f>
        <v>0</v>
      </c>
      <c r="V166" s="207">
        <f>Plan!FK30</f>
        <v>0</v>
      </c>
      <c r="W166" s="206">
        <f>Plan!FK31</f>
        <v>0</v>
      </c>
      <c r="X166" s="207">
        <f>Plan!FK32</f>
        <v>0</v>
      </c>
      <c r="Y166" s="206">
        <f>Plan!FK33</f>
        <v>0</v>
      </c>
      <c r="Z166" s="207">
        <f>Plan!FK34</f>
        <v>0</v>
      </c>
      <c r="AA166" s="206">
        <f>Plan!FK35</f>
        <v>0</v>
      </c>
      <c r="AB166" s="207">
        <f>Plan!FK36</f>
        <v>0</v>
      </c>
      <c r="AC166" s="206">
        <f>Plan!FK37</f>
        <v>0</v>
      </c>
      <c r="AD166" s="207">
        <f>Plan!FK38</f>
        <v>0</v>
      </c>
      <c r="AE166" s="206">
        <f>Plan!FK39</f>
        <v>0</v>
      </c>
      <c r="AF166" s="207">
        <f>Plan!FK40</f>
        <v>0</v>
      </c>
      <c r="AG166" s="206">
        <f>Plan!FK41</f>
        <v>0</v>
      </c>
      <c r="AH166" s="207">
        <f>Plan!FK42</f>
        <v>0</v>
      </c>
      <c r="AI166" s="206">
        <f>Plan!FK43</f>
        <v>0</v>
      </c>
      <c r="AJ166" s="207">
        <f>Plan!FK44</f>
        <v>0</v>
      </c>
    </row>
    <row r="167" spans="1:36" ht="6" customHeight="1">
      <c r="A167"/>
      <c r="B167" s="98">
        <f>COUNTIF(Feiertage!$H$3:$H$200,F167)</f>
        <v>0</v>
      </c>
      <c r="C167" s="100">
        <f t="shared" si="6"/>
        <v>6</v>
      </c>
      <c r="D167" s="100">
        <f t="shared" si="7"/>
        <v>6</v>
      </c>
      <c r="E167" s="189"/>
      <c r="F167" s="188">
        <f t="shared" si="8"/>
        <v>42532</v>
      </c>
      <c r="G167" s="206">
        <f>Plan!FL15</f>
        <v>0</v>
      </c>
      <c r="H167" s="207">
        <f>Plan!FL16</f>
        <v>0</v>
      </c>
      <c r="I167" s="206">
        <f>Plan!FL17</f>
        <v>0</v>
      </c>
      <c r="J167" s="207">
        <f>Plan!FL18</f>
        <v>0</v>
      </c>
      <c r="K167" s="206">
        <f>Plan!FL19</f>
        <v>0</v>
      </c>
      <c r="L167" s="207">
        <f>Plan!FL20</f>
        <v>0</v>
      </c>
      <c r="M167" s="206">
        <f>Plan!FL21</f>
        <v>0</v>
      </c>
      <c r="N167" s="207">
        <f>Plan!FL22</f>
        <v>0</v>
      </c>
      <c r="O167" s="206">
        <f>Plan!FL23</f>
        <v>0</v>
      </c>
      <c r="P167" s="207">
        <f>Plan!FL24</f>
        <v>0</v>
      </c>
      <c r="Q167" s="206">
        <f>Plan!FL25</f>
        <v>0</v>
      </c>
      <c r="R167" s="207">
        <f>Plan!FL26</f>
        <v>0</v>
      </c>
      <c r="S167" s="206">
        <f>Plan!FL27</f>
        <v>0</v>
      </c>
      <c r="T167" s="207">
        <f>Plan!FL28</f>
        <v>0</v>
      </c>
      <c r="U167" s="206">
        <f>Plan!FL29</f>
        <v>0</v>
      </c>
      <c r="V167" s="207">
        <f>Plan!FL30</f>
        <v>0</v>
      </c>
      <c r="W167" s="206">
        <f>Plan!FL31</f>
        <v>0</v>
      </c>
      <c r="X167" s="207">
        <f>Plan!FL32</f>
        <v>0</v>
      </c>
      <c r="Y167" s="206">
        <f>Plan!FL33</f>
        <v>0</v>
      </c>
      <c r="Z167" s="207">
        <f>Plan!FL34</f>
        <v>0</v>
      </c>
      <c r="AA167" s="206">
        <f>Plan!FL35</f>
        <v>0</v>
      </c>
      <c r="AB167" s="207">
        <f>Plan!FL36</f>
        <v>0</v>
      </c>
      <c r="AC167" s="206">
        <f>Plan!FL37</f>
        <v>0</v>
      </c>
      <c r="AD167" s="207">
        <f>Plan!FL38</f>
        <v>0</v>
      </c>
      <c r="AE167" s="206">
        <f>Plan!FL39</f>
        <v>0</v>
      </c>
      <c r="AF167" s="207">
        <f>Plan!FL40</f>
        <v>0</v>
      </c>
      <c r="AG167" s="206">
        <f>Plan!FL41</f>
        <v>0</v>
      </c>
      <c r="AH167" s="207">
        <f>Plan!FL42</f>
        <v>0</v>
      </c>
      <c r="AI167" s="206">
        <f>Plan!FL43</f>
        <v>0</v>
      </c>
      <c r="AJ167" s="207">
        <f>Plan!FL44</f>
        <v>0</v>
      </c>
    </row>
    <row r="168" spans="1:36" ht="6" customHeight="1">
      <c r="A168"/>
      <c r="B168" s="98">
        <f>COUNTIF(Feiertage!$H$3:$H$200,F168)</f>
        <v>0</v>
      </c>
      <c r="C168" s="100">
        <f t="shared" si="6"/>
        <v>7</v>
      </c>
      <c r="D168" s="100">
        <f t="shared" si="7"/>
        <v>6</v>
      </c>
      <c r="E168" s="189" t="s">
        <v>0</v>
      </c>
      <c r="F168" s="188">
        <f t="shared" si="8"/>
        <v>42533</v>
      </c>
      <c r="G168" s="206">
        <f>Plan!FM15</f>
        <v>0</v>
      </c>
      <c r="H168" s="207">
        <f>Plan!FM16</f>
        <v>0</v>
      </c>
      <c r="I168" s="206">
        <f>Plan!FM17</f>
        <v>0</v>
      </c>
      <c r="J168" s="207">
        <f>Plan!FM18</f>
        <v>0</v>
      </c>
      <c r="K168" s="206">
        <f>Plan!FM19</f>
        <v>0</v>
      </c>
      <c r="L168" s="207">
        <f>Plan!FM20</f>
        <v>0</v>
      </c>
      <c r="M168" s="206">
        <f>Plan!FM21</f>
        <v>0</v>
      </c>
      <c r="N168" s="207">
        <f>Plan!FM22</f>
        <v>0</v>
      </c>
      <c r="O168" s="206">
        <f>Plan!FM23</f>
        <v>0</v>
      </c>
      <c r="P168" s="207">
        <f>Plan!FM24</f>
        <v>0</v>
      </c>
      <c r="Q168" s="206">
        <f>Plan!FM25</f>
        <v>0</v>
      </c>
      <c r="R168" s="207">
        <f>Plan!FM26</f>
        <v>0</v>
      </c>
      <c r="S168" s="206">
        <f>Plan!FM27</f>
        <v>0</v>
      </c>
      <c r="T168" s="207">
        <f>Plan!FM28</f>
        <v>0</v>
      </c>
      <c r="U168" s="206">
        <f>Plan!FM29</f>
        <v>0</v>
      </c>
      <c r="V168" s="207">
        <f>Plan!FM30</f>
        <v>0</v>
      </c>
      <c r="W168" s="206">
        <f>Plan!FM31</f>
        <v>0</v>
      </c>
      <c r="X168" s="207">
        <f>Plan!FM32</f>
        <v>0</v>
      </c>
      <c r="Y168" s="206">
        <f>Plan!FM33</f>
        <v>0</v>
      </c>
      <c r="Z168" s="207">
        <f>Plan!FM34</f>
        <v>0</v>
      </c>
      <c r="AA168" s="206">
        <f>Plan!FM35</f>
        <v>0</v>
      </c>
      <c r="AB168" s="207">
        <f>Plan!FM36</f>
        <v>0</v>
      </c>
      <c r="AC168" s="206">
        <f>Plan!FM37</f>
        <v>0</v>
      </c>
      <c r="AD168" s="207">
        <f>Plan!FM38</f>
        <v>0</v>
      </c>
      <c r="AE168" s="206">
        <f>Plan!FM39</f>
        <v>0</v>
      </c>
      <c r="AF168" s="207">
        <f>Plan!FM40</f>
        <v>0</v>
      </c>
      <c r="AG168" s="206">
        <f>Plan!FM41</f>
        <v>0</v>
      </c>
      <c r="AH168" s="207">
        <f>Plan!FM42</f>
        <v>0</v>
      </c>
      <c r="AI168" s="206">
        <f>Plan!FM43</f>
        <v>0</v>
      </c>
      <c r="AJ168" s="207">
        <f>Plan!FM44</f>
        <v>0</v>
      </c>
    </row>
    <row r="169" spans="1:36" ht="6" customHeight="1">
      <c r="A169"/>
      <c r="B169" s="98">
        <f>COUNTIF(Feiertage!$H$3:$H$200,F169)</f>
        <v>0</v>
      </c>
      <c r="C169" s="100">
        <f t="shared" si="6"/>
        <v>1</v>
      </c>
      <c r="D169" s="100">
        <f t="shared" si="7"/>
        <v>6</v>
      </c>
      <c r="E169" s="189" t="s">
        <v>3</v>
      </c>
      <c r="F169" s="188">
        <f t="shared" si="8"/>
        <v>42534</v>
      </c>
      <c r="G169" s="206">
        <f>Plan!FN15</f>
        <v>0</v>
      </c>
      <c r="H169" s="207">
        <f>Plan!FN16</f>
        <v>0</v>
      </c>
      <c r="I169" s="206">
        <f>Plan!FN17</f>
        <v>0</v>
      </c>
      <c r="J169" s="207">
        <f>Plan!FN18</f>
        <v>0</v>
      </c>
      <c r="K169" s="206">
        <f>Plan!FN19</f>
        <v>0</v>
      </c>
      <c r="L169" s="207">
        <f>Plan!FN20</f>
        <v>0</v>
      </c>
      <c r="M169" s="206">
        <f>Plan!FN21</f>
        <v>0</v>
      </c>
      <c r="N169" s="207">
        <f>Plan!FN22</f>
        <v>0</v>
      </c>
      <c r="O169" s="206">
        <f>Plan!FN23</f>
        <v>0</v>
      </c>
      <c r="P169" s="207">
        <f>Plan!FN24</f>
        <v>0</v>
      </c>
      <c r="Q169" s="206">
        <f>Plan!FN25</f>
        <v>0</v>
      </c>
      <c r="R169" s="207">
        <f>Plan!FN26</f>
        <v>0</v>
      </c>
      <c r="S169" s="206">
        <f>Plan!FN27</f>
        <v>0</v>
      </c>
      <c r="T169" s="207">
        <f>Plan!FN28</f>
        <v>0</v>
      </c>
      <c r="U169" s="206">
        <f>Plan!FN29</f>
        <v>0</v>
      </c>
      <c r="V169" s="207">
        <f>Plan!FN30</f>
        <v>0</v>
      </c>
      <c r="W169" s="206">
        <f>Plan!FN31</f>
        <v>0</v>
      </c>
      <c r="X169" s="207">
        <f>Plan!FN32</f>
        <v>0</v>
      </c>
      <c r="Y169" s="206">
        <f>Plan!FN33</f>
        <v>0</v>
      </c>
      <c r="Z169" s="207">
        <f>Plan!FN34</f>
        <v>0</v>
      </c>
      <c r="AA169" s="206">
        <f>Plan!FN35</f>
        <v>0</v>
      </c>
      <c r="AB169" s="207">
        <f>Plan!FN36</f>
        <v>0</v>
      </c>
      <c r="AC169" s="206">
        <f>Plan!FN37</f>
        <v>0</v>
      </c>
      <c r="AD169" s="207">
        <f>Plan!FN38</f>
        <v>0</v>
      </c>
      <c r="AE169" s="206">
        <f>Plan!FN39</f>
        <v>0</v>
      </c>
      <c r="AF169" s="207">
        <f>Plan!FN40</f>
        <v>0</v>
      </c>
      <c r="AG169" s="206">
        <f>Plan!FN41</f>
        <v>0</v>
      </c>
      <c r="AH169" s="207">
        <f>Plan!FN42</f>
        <v>0</v>
      </c>
      <c r="AI169" s="206">
        <f>Plan!FN43</f>
        <v>0</v>
      </c>
      <c r="AJ169" s="207">
        <f>Plan!FN44</f>
        <v>0</v>
      </c>
    </row>
    <row r="170" spans="1:36" ht="6" customHeight="1">
      <c r="A170"/>
      <c r="B170" s="98">
        <f>COUNTIF(Feiertage!$H$3:$H$200,F170)</f>
        <v>0</v>
      </c>
      <c r="C170" s="100">
        <f t="shared" si="6"/>
        <v>2</v>
      </c>
      <c r="D170" s="100">
        <f t="shared" si="7"/>
        <v>6</v>
      </c>
      <c r="E170" s="189" t="s">
        <v>2</v>
      </c>
      <c r="F170" s="188">
        <f t="shared" si="8"/>
        <v>42535</v>
      </c>
      <c r="G170" s="206">
        <f>Plan!FO15</f>
        <v>0</v>
      </c>
      <c r="H170" s="207">
        <f>Plan!FO16</f>
        <v>0</v>
      </c>
      <c r="I170" s="206">
        <f>Plan!FO17</f>
        <v>0</v>
      </c>
      <c r="J170" s="207">
        <f>Plan!FO18</f>
        <v>0</v>
      </c>
      <c r="K170" s="206">
        <f>Plan!FO19</f>
        <v>0</v>
      </c>
      <c r="L170" s="207">
        <f>Plan!FO20</f>
        <v>0</v>
      </c>
      <c r="M170" s="206">
        <f>Plan!FO21</f>
        <v>0</v>
      </c>
      <c r="N170" s="207">
        <f>Plan!FO22</f>
        <v>0</v>
      </c>
      <c r="O170" s="206">
        <f>Plan!FO23</f>
        <v>0</v>
      </c>
      <c r="P170" s="207">
        <f>Plan!FO24</f>
        <v>0</v>
      </c>
      <c r="Q170" s="206">
        <f>Plan!FO25</f>
        <v>0</v>
      </c>
      <c r="R170" s="207">
        <f>Plan!FO26</f>
        <v>0</v>
      </c>
      <c r="S170" s="206">
        <f>Plan!FO27</f>
        <v>0</v>
      </c>
      <c r="T170" s="207">
        <f>Plan!FO28</f>
        <v>0</v>
      </c>
      <c r="U170" s="206">
        <f>Plan!FO29</f>
        <v>0</v>
      </c>
      <c r="V170" s="207">
        <f>Plan!FO30</f>
        <v>0</v>
      </c>
      <c r="W170" s="206">
        <f>Plan!FO31</f>
        <v>0</v>
      </c>
      <c r="X170" s="207">
        <f>Plan!FO32</f>
        <v>0</v>
      </c>
      <c r="Y170" s="206">
        <f>Plan!FO33</f>
        <v>0</v>
      </c>
      <c r="Z170" s="207">
        <f>Plan!FO34</f>
        <v>0</v>
      </c>
      <c r="AA170" s="206">
        <f>Plan!FO35</f>
        <v>0</v>
      </c>
      <c r="AB170" s="207">
        <f>Plan!FO36</f>
        <v>0</v>
      </c>
      <c r="AC170" s="206">
        <f>Plan!FO37</f>
        <v>0</v>
      </c>
      <c r="AD170" s="207">
        <f>Plan!FO38</f>
        <v>0</v>
      </c>
      <c r="AE170" s="206">
        <f>Plan!FO39</f>
        <v>0</v>
      </c>
      <c r="AF170" s="207">
        <f>Plan!FO40</f>
        <v>0</v>
      </c>
      <c r="AG170" s="206">
        <f>Plan!FO41</f>
        <v>0</v>
      </c>
      <c r="AH170" s="207">
        <f>Plan!FO42</f>
        <v>0</v>
      </c>
      <c r="AI170" s="206">
        <f>Plan!FO43</f>
        <v>0</v>
      </c>
      <c r="AJ170" s="207">
        <f>Plan!FO44</f>
        <v>0</v>
      </c>
    </row>
    <row r="171" spans="1:36" ht="6" customHeight="1">
      <c r="A171"/>
      <c r="B171" s="98">
        <f>COUNTIF(Feiertage!$H$3:$H$200,F171)</f>
        <v>0</v>
      </c>
      <c r="C171" s="100">
        <f t="shared" si="6"/>
        <v>3</v>
      </c>
      <c r="D171" s="100">
        <f t="shared" si="7"/>
        <v>6</v>
      </c>
      <c r="E171" s="189" t="s">
        <v>12</v>
      </c>
      <c r="F171" s="188">
        <f t="shared" si="8"/>
        <v>42536</v>
      </c>
      <c r="G171" s="206">
        <f>Plan!FP15</f>
        <v>0</v>
      </c>
      <c r="H171" s="207">
        <f>Plan!FP16</f>
        <v>0</v>
      </c>
      <c r="I171" s="206">
        <f>Plan!FP17</f>
        <v>0</v>
      </c>
      <c r="J171" s="207">
        <f>Plan!FP18</f>
        <v>0</v>
      </c>
      <c r="K171" s="206">
        <f>Plan!FP19</f>
        <v>0</v>
      </c>
      <c r="L171" s="207">
        <f>Plan!FP20</f>
        <v>0</v>
      </c>
      <c r="M171" s="206">
        <f>Plan!FP21</f>
        <v>0</v>
      </c>
      <c r="N171" s="207">
        <f>Plan!FP22</f>
        <v>0</v>
      </c>
      <c r="O171" s="206">
        <f>Plan!FP23</f>
        <v>0</v>
      </c>
      <c r="P171" s="207">
        <f>Plan!FP24</f>
        <v>0</v>
      </c>
      <c r="Q171" s="206">
        <f>Plan!FP25</f>
        <v>0</v>
      </c>
      <c r="R171" s="207">
        <f>Plan!FP26</f>
        <v>0</v>
      </c>
      <c r="S171" s="206">
        <f>Plan!FP27</f>
        <v>0</v>
      </c>
      <c r="T171" s="207">
        <f>Plan!FP28</f>
        <v>0</v>
      </c>
      <c r="U171" s="206">
        <f>Plan!FP29</f>
        <v>0</v>
      </c>
      <c r="V171" s="207">
        <f>Plan!FP30</f>
        <v>0</v>
      </c>
      <c r="W171" s="206">
        <f>Plan!FP31</f>
        <v>0</v>
      </c>
      <c r="X171" s="207">
        <f>Plan!FP32</f>
        <v>0</v>
      </c>
      <c r="Y171" s="206">
        <f>Plan!FP33</f>
        <v>0</v>
      </c>
      <c r="Z171" s="207">
        <f>Plan!FP34</f>
        <v>0</v>
      </c>
      <c r="AA171" s="206">
        <f>Plan!FP35</f>
        <v>0</v>
      </c>
      <c r="AB171" s="207">
        <f>Plan!FP36</f>
        <v>0</v>
      </c>
      <c r="AC171" s="206">
        <f>Plan!FP37</f>
        <v>0</v>
      </c>
      <c r="AD171" s="207">
        <f>Plan!FP38</f>
        <v>0</v>
      </c>
      <c r="AE171" s="206">
        <f>Plan!FP39</f>
        <v>0</v>
      </c>
      <c r="AF171" s="207">
        <f>Plan!FP40</f>
        <v>0</v>
      </c>
      <c r="AG171" s="206">
        <f>Plan!FP41</f>
        <v>0</v>
      </c>
      <c r="AH171" s="207">
        <f>Plan!FP42</f>
        <v>0</v>
      </c>
      <c r="AI171" s="206">
        <f>Plan!FP43</f>
        <v>0</v>
      </c>
      <c r="AJ171" s="207">
        <f>Plan!FP44</f>
        <v>0</v>
      </c>
    </row>
    <row r="172" spans="1:36" ht="6" customHeight="1">
      <c r="A172"/>
      <c r="B172" s="98">
        <f>COUNTIF(Feiertage!$H$3:$H$200,F172)</f>
        <v>0</v>
      </c>
      <c r="C172" s="100">
        <f t="shared" si="6"/>
        <v>4</v>
      </c>
      <c r="D172" s="100">
        <f t="shared" si="7"/>
        <v>6</v>
      </c>
      <c r="E172" s="189"/>
      <c r="F172" s="188">
        <f t="shared" si="8"/>
        <v>42537</v>
      </c>
      <c r="G172" s="206">
        <f>Plan!FQ15</f>
        <v>0</v>
      </c>
      <c r="H172" s="207">
        <f>Plan!FQ16</f>
        <v>0</v>
      </c>
      <c r="I172" s="206">
        <f>Plan!FQ17</f>
        <v>0</v>
      </c>
      <c r="J172" s="207">
        <f>Plan!FQ18</f>
        <v>0</v>
      </c>
      <c r="K172" s="206">
        <f>Plan!FQ19</f>
        <v>0</v>
      </c>
      <c r="L172" s="207">
        <f>Plan!FQ20</f>
        <v>0</v>
      </c>
      <c r="M172" s="206">
        <f>Plan!FQ21</f>
        <v>0</v>
      </c>
      <c r="N172" s="207">
        <f>Plan!FQ22</f>
        <v>0</v>
      </c>
      <c r="O172" s="206">
        <f>Plan!FQ23</f>
        <v>0</v>
      </c>
      <c r="P172" s="207">
        <f>Plan!FQ24</f>
        <v>0</v>
      </c>
      <c r="Q172" s="206">
        <f>Plan!FQ25</f>
        <v>0</v>
      </c>
      <c r="R172" s="207">
        <f>Plan!FQ26</f>
        <v>0</v>
      </c>
      <c r="S172" s="206">
        <f>Plan!FQ27</f>
        <v>0</v>
      </c>
      <c r="T172" s="207">
        <f>Plan!FQ28</f>
        <v>0</v>
      </c>
      <c r="U172" s="206">
        <f>Plan!FQ29</f>
        <v>0</v>
      </c>
      <c r="V172" s="207">
        <f>Plan!FQ30</f>
        <v>0</v>
      </c>
      <c r="W172" s="206">
        <f>Plan!FQ31</f>
        <v>0</v>
      </c>
      <c r="X172" s="207">
        <f>Plan!FQ32</f>
        <v>0</v>
      </c>
      <c r="Y172" s="206">
        <f>Plan!FQ33</f>
        <v>0</v>
      </c>
      <c r="Z172" s="207">
        <f>Plan!FQ34</f>
        <v>0</v>
      </c>
      <c r="AA172" s="206">
        <f>Plan!FQ35</f>
        <v>0</v>
      </c>
      <c r="AB172" s="207">
        <f>Plan!FQ36</f>
        <v>0</v>
      </c>
      <c r="AC172" s="206">
        <f>Plan!FQ37</f>
        <v>0</v>
      </c>
      <c r="AD172" s="207">
        <f>Plan!FQ38</f>
        <v>0</v>
      </c>
      <c r="AE172" s="206">
        <f>Plan!FQ39</f>
        <v>0</v>
      </c>
      <c r="AF172" s="207">
        <f>Plan!FQ40</f>
        <v>0</v>
      </c>
      <c r="AG172" s="206">
        <f>Plan!FQ41</f>
        <v>0</v>
      </c>
      <c r="AH172" s="207">
        <f>Plan!FQ42</f>
        <v>0</v>
      </c>
      <c r="AI172" s="206">
        <f>Plan!FQ43</f>
        <v>0</v>
      </c>
      <c r="AJ172" s="207">
        <f>Plan!FQ44</f>
        <v>0</v>
      </c>
    </row>
    <row r="173" spans="1:36" ht="6" customHeight="1">
      <c r="A173"/>
      <c r="B173" s="98">
        <f>COUNTIF(Feiertage!$H$3:$H$200,F173)</f>
        <v>0</v>
      </c>
      <c r="C173" s="100">
        <f t="shared" si="6"/>
        <v>5</v>
      </c>
      <c r="D173" s="100">
        <f t="shared" si="7"/>
        <v>6</v>
      </c>
      <c r="E173" s="189"/>
      <c r="F173" s="188">
        <f t="shared" si="8"/>
        <v>42538</v>
      </c>
      <c r="G173" s="206">
        <f>Plan!FR15</f>
        <v>0</v>
      </c>
      <c r="H173" s="207">
        <f>Plan!FR16</f>
        <v>0</v>
      </c>
      <c r="I173" s="206">
        <f>Plan!FR17</f>
        <v>0</v>
      </c>
      <c r="J173" s="207">
        <f>Plan!FR18</f>
        <v>0</v>
      </c>
      <c r="K173" s="206">
        <f>Plan!FR19</f>
        <v>0</v>
      </c>
      <c r="L173" s="207">
        <f>Plan!FR20</f>
        <v>0</v>
      </c>
      <c r="M173" s="206">
        <f>Plan!FR21</f>
        <v>0</v>
      </c>
      <c r="N173" s="207">
        <f>Plan!FR22</f>
        <v>0</v>
      </c>
      <c r="O173" s="206">
        <f>Plan!FR23</f>
        <v>0</v>
      </c>
      <c r="P173" s="207">
        <f>Plan!FR24</f>
        <v>0</v>
      </c>
      <c r="Q173" s="206">
        <f>Plan!FR25</f>
        <v>0</v>
      </c>
      <c r="R173" s="207">
        <f>Plan!FR26</f>
        <v>0</v>
      </c>
      <c r="S173" s="206">
        <f>Plan!FR27</f>
        <v>0</v>
      </c>
      <c r="T173" s="207">
        <f>Plan!FR28</f>
        <v>0</v>
      </c>
      <c r="U173" s="206">
        <f>Plan!FR29</f>
        <v>0</v>
      </c>
      <c r="V173" s="207">
        <f>Plan!FR30</f>
        <v>0</v>
      </c>
      <c r="W173" s="206">
        <f>Plan!FR31</f>
        <v>0</v>
      </c>
      <c r="X173" s="207">
        <f>Plan!FR32</f>
        <v>0</v>
      </c>
      <c r="Y173" s="206">
        <f>Plan!FR33</f>
        <v>0</v>
      </c>
      <c r="Z173" s="207">
        <f>Plan!FR34</f>
        <v>0</v>
      </c>
      <c r="AA173" s="206">
        <f>Plan!FR35</f>
        <v>0</v>
      </c>
      <c r="AB173" s="207">
        <f>Plan!FR36</f>
        <v>0</v>
      </c>
      <c r="AC173" s="206">
        <f>Plan!FR37</f>
        <v>0</v>
      </c>
      <c r="AD173" s="207">
        <f>Plan!FR38</f>
        <v>0</v>
      </c>
      <c r="AE173" s="206">
        <f>Plan!FR39</f>
        <v>0</v>
      </c>
      <c r="AF173" s="207">
        <f>Plan!FR40</f>
        <v>0</v>
      </c>
      <c r="AG173" s="206">
        <f>Plan!FR41</f>
        <v>0</v>
      </c>
      <c r="AH173" s="207">
        <f>Plan!FR42</f>
        <v>0</v>
      </c>
      <c r="AI173" s="206">
        <f>Plan!FR43</f>
        <v>0</v>
      </c>
      <c r="AJ173" s="207">
        <f>Plan!FR44</f>
        <v>0</v>
      </c>
    </row>
    <row r="174" spans="1:36" ht="6" customHeight="1">
      <c r="A174"/>
      <c r="B174" s="98">
        <f>COUNTIF(Feiertage!$H$3:$H$200,F174)</f>
        <v>0</v>
      </c>
      <c r="C174" s="100">
        <f t="shared" si="6"/>
        <v>6</v>
      </c>
      <c r="D174" s="100">
        <f t="shared" si="7"/>
        <v>6</v>
      </c>
      <c r="E174" s="189"/>
      <c r="F174" s="188">
        <f t="shared" si="8"/>
        <v>42539</v>
      </c>
      <c r="G174" s="206">
        <f>Plan!FS15</f>
        <v>0</v>
      </c>
      <c r="H174" s="207">
        <f>Plan!FS16</f>
        <v>0</v>
      </c>
      <c r="I174" s="206">
        <f>Plan!FS17</f>
        <v>0</v>
      </c>
      <c r="J174" s="207">
        <f>Plan!FS18</f>
        <v>0</v>
      </c>
      <c r="K174" s="206">
        <f>Plan!FS19</f>
        <v>0</v>
      </c>
      <c r="L174" s="207">
        <f>Plan!FS20</f>
        <v>0</v>
      </c>
      <c r="M174" s="206">
        <f>Plan!FS21</f>
        <v>0</v>
      </c>
      <c r="N174" s="207">
        <f>Plan!FS22</f>
        <v>0</v>
      </c>
      <c r="O174" s="206">
        <f>Plan!FS23</f>
        <v>0</v>
      </c>
      <c r="P174" s="207">
        <f>Plan!FS24</f>
        <v>0</v>
      </c>
      <c r="Q174" s="206">
        <f>Plan!FS25</f>
        <v>0</v>
      </c>
      <c r="R174" s="207">
        <f>Plan!FS26</f>
        <v>0</v>
      </c>
      <c r="S174" s="206">
        <f>Plan!FS27</f>
        <v>0</v>
      </c>
      <c r="T174" s="207">
        <f>Plan!FS28</f>
        <v>0</v>
      </c>
      <c r="U174" s="206">
        <f>Plan!FS29</f>
        <v>0</v>
      </c>
      <c r="V174" s="207">
        <f>Plan!FS30</f>
        <v>0</v>
      </c>
      <c r="W174" s="206">
        <f>Plan!FS31</f>
        <v>0</v>
      </c>
      <c r="X174" s="207">
        <f>Plan!FS32</f>
        <v>0</v>
      </c>
      <c r="Y174" s="206">
        <f>Plan!FS33</f>
        <v>0</v>
      </c>
      <c r="Z174" s="207">
        <f>Plan!FS34</f>
        <v>0</v>
      </c>
      <c r="AA174" s="206">
        <f>Plan!FS35</f>
        <v>0</v>
      </c>
      <c r="AB174" s="207">
        <f>Plan!FS36</f>
        <v>0</v>
      </c>
      <c r="AC174" s="206">
        <f>Plan!FS37</f>
        <v>0</v>
      </c>
      <c r="AD174" s="207">
        <f>Plan!FS38</f>
        <v>0</v>
      </c>
      <c r="AE174" s="206">
        <f>Plan!FS39</f>
        <v>0</v>
      </c>
      <c r="AF174" s="207">
        <f>Plan!FS40</f>
        <v>0</v>
      </c>
      <c r="AG174" s="206">
        <f>Plan!FS41</f>
        <v>0</v>
      </c>
      <c r="AH174" s="207">
        <f>Plan!FS42</f>
        <v>0</v>
      </c>
      <c r="AI174" s="206">
        <f>Plan!FS43</f>
        <v>0</v>
      </c>
      <c r="AJ174" s="207">
        <f>Plan!FS44</f>
        <v>0</v>
      </c>
    </row>
    <row r="175" spans="1:36" ht="6" customHeight="1">
      <c r="A175"/>
      <c r="B175" s="98">
        <f>COUNTIF(Feiertage!$H$3:$H$200,F175)</f>
        <v>0</v>
      </c>
      <c r="C175" s="100">
        <f t="shared" si="6"/>
        <v>7</v>
      </c>
      <c r="D175" s="100">
        <f t="shared" si="7"/>
        <v>6</v>
      </c>
      <c r="E175" s="189"/>
      <c r="F175" s="188">
        <f t="shared" si="8"/>
        <v>42540</v>
      </c>
      <c r="G175" s="206">
        <f>Plan!FT15</f>
        <v>0</v>
      </c>
      <c r="H175" s="207">
        <f>Plan!FT16</f>
        <v>0</v>
      </c>
      <c r="I175" s="206">
        <f>Plan!FT17</f>
        <v>0</v>
      </c>
      <c r="J175" s="207">
        <f>Plan!FT18</f>
        <v>0</v>
      </c>
      <c r="K175" s="206">
        <f>Plan!FT19</f>
        <v>0</v>
      </c>
      <c r="L175" s="207">
        <f>Plan!FT20</f>
        <v>0</v>
      </c>
      <c r="M175" s="206">
        <f>Plan!FT21</f>
        <v>0</v>
      </c>
      <c r="N175" s="207">
        <f>Plan!FT22</f>
        <v>0</v>
      </c>
      <c r="O175" s="206">
        <f>Plan!FT23</f>
        <v>0</v>
      </c>
      <c r="P175" s="207">
        <f>Plan!FT24</f>
        <v>0</v>
      </c>
      <c r="Q175" s="206">
        <f>Plan!FT25</f>
        <v>0</v>
      </c>
      <c r="R175" s="207">
        <f>Plan!FT26</f>
        <v>0</v>
      </c>
      <c r="S175" s="206">
        <f>Plan!FT27</f>
        <v>0</v>
      </c>
      <c r="T175" s="207">
        <f>Plan!FT28</f>
        <v>0</v>
      </c>
      <c r="U175" s="206">
        <f>Plan!FT29</f>
        <v>0</v>
      </c>
      <c r="V175" s="207">
        <f>Plan!FT30</f>
        <v>0</v>
      </c>
      <c r="W175" s="206">
        <f>Plan!FT31</f>
        <v>0</v>
      </c>
      <c r="X175" s="207">
        <f>Plan!FT32</f>
        <v>0</v>
      </c>
      <c r="Y175" s="206">
        <f>Plan!FT33</f>
        <v>0</v>
      </c>
      <c r="Z175" s="207">
        <f>Plan!FT34</f>
        <v>0</v>
      </c>
      <c r="AA175" s="206">
        <f>Plan!FT35</f>
        <v>0</v>
      </c>
      <c r="AB175" s="207">
        <f>Plan!FT36</f>
        <v>0</v>
      </c>
      <c r="AC175" s="206">
        <f>Plan!FT37</f>
        <v>0</v>
      </c>
      <c r="AD175" s="207">
        <f>Plan!FT38</f>
        <v>0</v>
      </c>
      <c r="AE175" s="206">
        <f>Plan!FT39</f>
        <v>0</v>
      </c>
      <c r="AF175" s="207">
        <f>Plan!FT40</f>
        <v>0</v>
      </c>
      <c r="AG175" s="206">
        <f>Plan!FT41</f>
        <v>0</v>
      </c>
      <c r="AH175" s="207">
        <f>Plan!FT42</f>
        <v>0</v>
      </c>
      <c r="AI175" s="206">
        <f>Plan!FT43</f>
        <v>0</v>
      </c>
      <c r="AJ175" s="207">
        <f>Plan!FT44</f>
        <v>0</v>
      </c>
    </row>
    <row r="176" spans="1:36" ht="6" customHeight="1">
      <c r="A176"/>
      <c r="B176" s="98">
        <f>COUNTIF(Feiertage!$H$3:$H$200,F176)</f>
        <v>0</v>
      </c>
      <c r="C176" s="100">
        <f t="shared" si="6"/>
        <v>1</v>
      </c>
      <c r="D176" s="100">
        <f t="shared" si="7"/>
        <v>6</v>
      </c>
      <c r="E176" s="189"/>
      <c r="F176" s="188">
        <f t="shared" si="8"/>
        <v>42541</v>
      </c>
      <c r="G176" s="206">
        <f>Plan!FU15</f>
        <v>0</v>
      </c>
      <c r="H176" s="207">
        <f>Plan!FU16</f>
        <v>0</v>
      </c>
      <c r="I176" s="206">
        <f>Plan!FU17</f>
        <v>0</v>
      </c>
      <c r="J176" s="207">
        <f>Plan!FU18</f>
        <v>0</v>
      </c>
      <c r="K176" s="206">
        <f>Plan!FU19</f>
        <v>0</v>
      </c>
      <c r="L176" s="207">
        <f>Plan!FU20</f>
        <v>0</v>
      </c>
      <c r="M176" s="206">
        <f>Plan!FU21</f>
        <v>0</v>
      </c>
      <c r="N176" s="207">
        <f>Plan!FU22</f>
        <v>0</v>
      </c>
      <c r="O176" s="206">
        <f>Plan!FU23</f>
        <v>0</v>
      </c>
      <c r="P176" s="207">
        <f>Plan!FU24</f>
        <v>0</v>
      </c>
      <c r="Q176" s="206">
        <f>Plan!FU25</f>
        <v>0</v>
      </c>
      <c r="R176" s="207">
        <f>Plan!FU26</f>
        <v>0</v>
      </c>
      <c r="S176" s="206">
        <f>Plan!FU27</f>
        <v>0</v>
      </c>
      <c r="T176" s="207">
        <f>Plan!FU28</f>
        <v>0</v>
      </c>
      <c r="U176" s="206">
        <f>Plan!FU29</f>
        <v>0</v>
      </c>
      <c r="V176" s="207">
        <f>Plan!FU30</f>
        <v>0</v>
      </c>
      <c r="W176" s="206">
        <f>Plan!FU31</f>
        <v>0</v>
      </c>
      <c r="X176" s="207">
        <f>Plan!FU32</f>
        <v>0</v>
      </c>
      <c r="Y176" s="206">
        <f>Plan!FU33</f>
        <v>0</v>
      </c>
      <c r="Z176" s="207">
        <f>Plan!FU34</f>
        <v>0</v>
      </c>
      <c r="AA176" s="206">
        <f>Plan!FU35</f>
        <v>0</v>
      </c>
      <c r="AB176" s="207">
        <f>Plan!FU36</f>
        <v>0</v>
      </c>
      <c r="AC176" s="206">
        <f>Plan!FU37</f>
        <v>0</v>
      </c>
      <c r="AD176" s="207">
        <f>Plan!FU38</f>
        <v>0</v>
      </c>
      <c r="AE176" s="206">
        <f>Plan!FU39</f>
        <v>0</v>
      </c>
      <c r="AF176" s="207">
        <f>Plan!FU40</f>
        <v>0</v>
      </c>
      <c r="AG176" s="206">
        <f>Plan!FU41</f>
        <v>0</v>
      </c>
      <c r="AH176" s="207">
        <f>Plan!FU42</f>
        <v>0</v>
      </c>
      <c r="AI176" s="206">
        <f>Plan!FU43</f>
        <v>0</v>
      </c>
      <c r="AJ176" s="207">
        <f>Plan!FU44</f>
        <v>0</v>
      </c>
    </row>
    <row r="177" spans="1:36" ht="6" customHeight="1">
      <c r="A177"/>
      <c r="B177" s="98">
        <f>COUNTIF(Feiertage!$H$3:$H$200,F177)</f>
        <v>0</v>
      </c>
      <c r="C177" s="100">
        <f t="shared" si="6"/>
        <v>2</v>
      </c>
      <c r="D177" s="100">
        <f t="shared" si="7"/>
        <v>6</v>
      </c>
      <c r="E177" s="189"/>
      <c r="F177" s="188">
        <f t="shared" si="8"/>
        <v>42542</v>
      </c>
      <c r="G177" s="206">
        <f>Plan!FV15</f>
        <v>0</v>
      </c>
      <c r="H177" s="207">
        <f>Plan!FV16</f>
        <v>0</v>
      </c>
      <c r="I177" s="206">
        <f>Plan!FV17</f>
        <v>0</v>
      </c>
      <c r="J177" s="207">
        <f>Plan!FV18</f>
        <v>0</v>
      </c>
      <c r="K177" s="206">
        <f>Plan!FV19</f>
        <v>0</v>
      </c>
      <c r="L177" s="207">
        <f>Plan!FV20</f>
        <v>0</v>
      </c>
      <c r="M177" s="206">
        <f>Plan!FV21</f>
        <v>0</v>
      </c>
      <c r="N177" s="207">
        <f>Plan!FV22</f>
        <v>0</v>
      </c>
      <c r="O177" s="206">
        <f>Plan!FV23</f>
        <v>0</v>
      </c>
      <c r="P177" s="207">
        <f>Plan!FV24</f>
        <v>0</v>
      </c>
      <c r="Q177" s="206">
        <f>Plan!FV25</f>
        <v>0</v>
      </c>
      <c r="R177" s="207">
        <f>Plan!FV26</f>
        <v>0</v>
      </c>
      <c r="S177" s="206">
        <f>Plan!FV27</f>
        <v>0</v>
      </c>
      <c r="T177" s="207">
        <f>Plan!FV28</f>
        <v>0</v>
      </c>
      <c r="U177" s="206">
        <f>Plan!FV29</f>
        <v>0</v>
      </c>
      <c r="V177" s="207">
        <f>Plan!FV30</f>
        <v>0</v>
      </c>
      <c r="W177" s="206">
        <f>Plan!FV31</f>
        <v>0</v>
      </c>
      <c r="X177" s="207">
        <f>Plan!FV32</f>
        <v>0</v>
      </c>
      <c r="Y177" s="206">
        <f>Plan!FV33</f>
        <v>0</v>
      </c>
      <c r="Z177" s="207">
        <f>Plan!FV34</f>
        <v>0</v>
      </c>
      <c r="AA177" s="206">
        <f>Plan!FV35</f>
        <v>0</v>
      </c>
      <c r="AB177" s="207">
        <f>Plan!FV36</f>
        <v>0</v>
      </c>
      <c r="AC177" s="206">
        <f>Plan!FV37</f>
        <v>0</v>
      </c>
      <c r="AD177" s="207">
        <f>Plan!FV38</f>
        <v>0</v>
      </c>
      <c r="AE177" s="206">
        <f>Plan!FV39</f>
        <v>0</v>
      </c>
      <c r="AF177" s="207">
        <f>Plan!FV40</f>
        <v>0</v>
      </c>
      <c r="AG177" s="206">
        <f>Plan!FV41</f>
        <v>0</v>
      </c>
      <c r="AH177" s="207">
        <f>Plan!FV42</f>
        <v>0</v>
      </c>
      <c r="AI177" s="206">
        <f>Plan!FV43</f>
        <v>0</v>
      </c>
      <c r="AJ177" s="207">
        <f>Plan!FV44</f>
        <v>0</v>
      </c>
    </row>
    <row r="178" spans="1:36" ht="6" customHeight="1">
      <c r="A178"/>
      <c r="B178" s="98">
        <f>COUNTIF(Feiertage!$H$3:$H$200,F178)</f>
        <v>0</v>
      </c>
      <c r="C178" s="100">
        <f t="shared" si="6"/>
        <v>3</v>
      </c>
      <c r="D178" s="100">
        <f t="shared" si="7"/>
        <v>6</v>
      </c>
      <c r="E178" s="189"/>
      <c r="F178" s="188">
        <f t="shared" si="8"/>
        <v>42543</v>
      </c>
      <c r="G178" s="206">
        <f>Plan!FW15</f>
        <v>0</v>
      </c>
      <c r="H178" s="207">
        <f>Plan!FW16</f>
        <v>0</v>
      </c>
      <c r="I178" s="206">
        <f>Plan!FW17</f>
        <v>0</v>
      </c>
      <c r="J178" s="207">
        <f>Plan!FW18</f>
        <v>0</v>
      </c>
      <c r="K178" s="206">
        <f>Plan!FW19</f>
        <v>0</v>
      </c>
      <c r="L178" s="207">
        <f>Plan!FW20</f>
        <v>0</v>
      </c>
      <c r="M178" s="206">
        <f>Plan!FW21</f>
        <v>0</v>
      </c>
      <c r="N178" s="207">
        <f>Plan!FW22</f>
        <v>0</v>
      </c>
      <c r="O178" s="206">
        <f>Plan!FW23</f>
        <v>0</v>
      </c>
      <c r="P178" s="207">
        <f>Plan!FW24</f>
        <v>0</v>
      </c>
      <c r="Q178" s="206">
        <f>Plan!FW25</f>
        <v>0</v>
      </c>
      <c r="R178" s="207">
        <f>Plan!FW26</f>
        <v>0</v>
      </c>
      <c r="S178" s="206">
        <f>Plan!FW27</f>
        <v>0</v>
      </c>
      <c r="T178" s="207">
        <f>Plan!FW28</f>
        <v>0</v>
      </c>
      <c r="U178" s="206">
        <f>Plan!FW29</f>
        <v>0</v>
      </c>
      <c r="V178" s="207">
        <f>Plan!FW30</f>
        <v>0</v>
      </c>
      <c r="W178" s="206">
        <f>Plan!FW31</f>
        <v>0</v>
      </c>
      <c r="X178" s="207">
        <f>Plan!FW32</f>
        <v>0</v>
      </c>
      <c r="Y178" s="206">
        <f>Plan!FW33</f>
        <v>0</v>
      </c>
      <c r="Z178" s="207">
        <f>Plan!FW34</f>
        <v>0</v>
      </c>
      <c r="AA178" s="206">
        <f>Plan!FW35</f>
        <v>0</v>
      </c>
      <c r="AB178" s="207">
        <f>Plan!FW36</f>
        <v>0</v>
      </c>
      <c r="AC178" s="206">
        <f>Plan!FW37</f>
        <v>0</v>
      </c>
      <c r="AD178" s="207">
        <f>Plan!FW38</f>
        <v>0</v>
      </c>
      <c r="AE178" s="206">
        <f>Plan!FW39</f>
        <v>0</v>
      </c>
      <c r="AF178" s="207">
        <f>Plan!FW40</f>
        <v>0</v>
      </c>
      <c r="AG178" s="206">
        <f>Plan!FW41</f>
        <v>0</v>
      </c>
      <c r="AH178" s="207">
        <f>Plan!FW42</f>
        <v>0</v>
      </c>
      <c r="AI178" s="206">
        <f>Plan!FW43</f>
        <v>0</v>
      </c>
      <c r="AJ178" s="207">
        <f>Plan!FW44</f>
        <v>0</v>
      </c>
    </row>
    <row r="179" spans="1:36" ht="6" customHeight="1">
      <c r="A179"/>
      <c r="B179" s="98">
        <f>COUNTIF(Feiertage!$H$3:$H$200,F179)</f>
        <v>0</v>
      </c>
      <c r="C179" s="100">
        <f t="shared" si="6"/>
        <v>4</v>
      </c>
      <c r="D179" s="100">
        <f t="shared" si="7"/>
        <v>6</v>
      </c>
      <c r="E179" s="189"/>
      <c r="F179" s="188">
        <f t="shared" si="8"/>
        <v>42544</v>
      </c>
      <c r="G179" s="206">
        <f>Plan!FX15</f>
        <v>0</v>
      </c>
      <c r="H179" s="207">
        <f>Plan!FX16</f>
        <v>0</v>
      </c>
      <c r="I179" s="206">
        <f>Plan!FX17</f>
        <v>0</v>
      </c>
      <c r="J179" s="207">
        <f>Plan!FX18</f>
        <v>0</v>
      </c>
      <c r="K179" s="206">
        <f>Plan!FX19</f>
        <v>0</v>
      </c>
      <c r="L179" s="207">
        <f>Plan!FX20</f>
        <v>0</v>
      </c>
      <c r="M179" s="206">
        <f>Plan!FX21</f>
        <v>0</v>
      </c>
      <c r="N179" s="207">
        <f>Plan!FX22</f>
        <v>0</v>
      </c>
      <c r="O179" s="206">
        <f>Plan!FX23</f>
        <v>0</v>
      </c>
      <c r="P179" s="207">
        <f>Plan!FX24</f>
        <v>0</v>
      </c>
      <c r="Q179" s="206">
        <f>Plan!FX25</f>
        <v>0</v>
      </c>
      <c r="R179" s="207">
        <f>Plan!FX26</f>
        <v>0</v>
      </c>
      <c r="S179" s="206">
        <f>Plan!FX27</f>
        <v>0</v>
      </c>
      <c r="T179" s="207">
        <f>Plan!FX28</f>
        <v>0</v>
      </c>
      <c r="U179" s="206">
        <f>Plan!FX29</f>
        <v>0</v>
      </c>
      <c r="V179" s="207">
        <f>Plan!FX30</f>
        <v>0</v>
      </c>
      <c r="W179" s="206">
        <f>Plan!FX31</f>
        <v>0</v>
      </c>
      <c r="X179" s="207">
        <f>Plan!FX32</f>
        <v>0</v>
      </c>
      <c r="Y179" s="206">
        <f>Plan!FX33</f>
        <v>0</v>
      </c>
      <c r="Z179" s="207">
        <f>Plan!FX34</f>
        <v>0</v>
      </c>
      <c r="AA179" s="206">
        <f>Plan!FX35</f>
        <v>0</v>
      </c>
      <c r="AB179" s="207">
        <f>Plan!FX36</f>
        <v>0</v>
      </c>
      <c r="AC179" s="206">
        <f>Plan!FX37</f>
        <v>0</v>
      </c>
      <c r="AD179" s="207">
        <f>Plan!FX38</f>
        <v>0</v>
      </c>
      <c r="AE179" s="206">
        <f>Plan!FX39</f>
        <v>0</v>
      </c>
      <c r="AF179" s="207">
        <f>Plan!FX40</f>
        <v>0</v>
      </c>
      <c r="AG179" s="206">
        <f>Plan!FX41</f>
        <v>0</v>
      </c>
      <c r="AH179" s="207">
        <f>Plan!FX42</f>
        <v>0</v>
      </c>
      <c r="AI179" s="206">
        <f>Plan!FX43</f>
        <v>0</v>
      </c>
      <c r="AJ179" s="207">
        <f>Plan!FX44</f>
        <v>0</v>
      </c>
    </row>
    <row r="180" spans="1:36" ht="6" customHeight="1">
      <c r="A180"/>
      <c r="B180" s="98">
        <f>COUNTIF(Feiertage!$H$3:$H$200,F180)</f>
        <v>0</v>
      </c>
      <c r="C180" s="100">
        <f t="shared" si="6"/>
        <v>5</v>
      </c>
      <c r="D180" s="100">
        <f t="shared" si="7"/>
        <v>6</v>
      </c>
      <c r="E180" s="189"/>
      <c r="F180" s="188">
        <f t="shared" si="8"/>
        <v>42545</v>
      </c>
      <c r="G180" s="206">
        <f>Plan!FY15</f>
        <v>0</v>
      </c>
      <c r="H180" s="207">
        <f>Plan!FY16</f>
        <v>0</v>
      </c>
      <c r="I180" s="206">
        <f>Plan!FY17</f>
        <v>0</v>
      </c>
      <c r="J180" s="207">
        <f>Plan!FY18</f>
        <v>0</v>
      </c>
      <c r="K180" s="206">
        <f>Plan!FY19</f>
        <v>0</v>
      </c>
      <c r="L180" s="207">
        <f>Plan!FY20</f>
        <v>0</v>
      </c>
      <c r="M180" s="206">
        <f>Plan!FY21</f>
        <v>0</v>
      </c>
      <c r="N180" s="207">
        <f>Plan!FY22</f>
        <v>0</v>
      </c>
      <c r="O180" s="206">
        <f>Plan!FY23</f>
        <v>0</v>
      </c>
      <c r="P180" s="207">
        <f>Plan!FY24</f>
        <v>0</v>
      </c>
      <c r="Q180" s="206">
        <f>Plan!FY25</f>
        <v>0</v>
      </c>
      <c r="R180" s="207">
        <f>Plan!FY26</f>
        <v>0</v>
      </c>
      <c r="S180" s="206">
        <f>Plan!FY27</f>
        <v>0</v>
      </c>
      <c r="T180" s="207">
        <f>Plan!FY28</f>
        <v>0</v>
      </c>
      <c r="U180" s="206">
        <f>Plan!FY29</f>
        <v>0</v>
      </c>
      <c r="V180" s="207">
        <f>Plan!FY30</f>
        <v>0</v>
      </c>
      <c r="W180" s="206">
        <f>Plan!FY31</f>
        <v>0</v>
      </c>
      <c r="X180" s="207">
        <f>Plan!FY32</f>
        <v>0</v>
      </c>
      <c r="Y180" s="206">
        <f>Plan!FY33</f>
        <v>0</v>
      </c>
      <c r="Z180" s="207">
        <f>Plan!FY34</f>
        <v>0</v>
      </c>
      <c r="AA180" s="206">
        <f>Plan!FY35</f>
        <v>0</v>
      </c>
      <c r="AB180" s="207">
        <f>Plan!FY36</f>
        <v>0</v>
      </c>
      <c r="AC180" s="206">
        <f>Plan!FY37</f>
        <v>0</v>
      </c>
      <c r="AD180" s="207">
        <f>Plan!FY38</f>
        <v>0</v>
      </c>
      <c r="AE180" s="206">
        <f>Plan!FY39</f>
        <v>0</v>
      </c>
      <c r="AF180" s="207">
        <f>Plan!FY40</f>
        <v>0</v>
      </c>
      <c r="AG180" s="206">
        <f>Plan!FY41</f>
        <v>0</v>
      </c>
      <c r="AH180" s="207">
        <f>Plan!FY42</f>
        <v>0</v>
      </c>
      <c r="AI180" s="206">
        <f>Plan!FY43</f>
        <v>0</v>
      </c>
      <c r="AJ180" s="207">
        <f>Plan!FY44</f>
        <v>0</v>
      </c>
    </row>
    <row r="181" spans="1:36" ht="6" customHeight="1">
      <c r="A181"/>
      <c r="B181" s="98">
        <f>COUNTIF(Feiertage!$H$3:$H$200,F181)</f>
        <v>0</v>
      </c>
      <c r="C181" s="100">
        <f t="shared" si="6"/>
        <v>6</v>
      </c>
      <c r="D181" s="100">
        <f t="shared" si="7"/>
        <v>6</v>
      </c>
      <c r="E181" s="189"/>
      <c r="F181" s="188">
        <f t="shared" si="8"/>
        <v>42546</v>
      </c>
      <c r="G181" s="206">
        <f>Plan!FZ15</f>
        <v>0</v>
      </c>
      <c r="H181" s="207">
        <f>Plan!FZ16</f>
        <v>0</v>
      </c>
      <c r="I181" s="206">
        <f>Plan!FZ17</f>
        <v>0</v>
      </c>
      <c r="J181" s="207">
        <f>Plan!FZ18</f>
        <v>0</v>
      </c>
      <c r="K181" s="206">
        <f>Plan!FZ19</f>
        <v>0</v>
      </c>
      <c r="L181" s="207">
        <f>Plan!FZ20</f>
        <v>0</v>
      </c>
      <c r="M181" s="206">
        <f>Plan!FZ21</f>
        <v>0</v>
      </c>
      <c r="N181" s="207">
        <f>Plan!FZ22</f>
        <v>0</v>
      </c>
      <c r="O181" s="206">
        <f>Plan!FZ23</f>
        <v>0</v>
      </c>
      <c r="P181" s="207">
        <f>Plan!FZ24</f>
        <v>0</v>
      </c>
      <c r="Q181" s="206">
        <f>Plan!FZ25</f>
        <v>0</v>
      </c>
      <c r="R181" s="207">
        <f>Plan!FZ26</f>
        <v>0</v>
      </c>
      <c r="S181" s="206">
        <f>Plan!FZ27</f>
        <v>0</v>
      </c>
      <c r="T181" s="207">
        <f>Plan!FZ28</f>
        <v>0</v>
      </c>
      <c r="U181" s="206">
        <f>Plan!FZ29</f>
        <v>0</v>
      </c>
      <c r="V181" s="207">
        <f>Plan!FZ30</f>
        <v>0</v>
      </c>
      <c r="W181" s="206">
        <f>Plan!FZ31</f>
        <v>0</v>
      </c>
      <c r="X181" s="207">
        <f>Plan!FZ32</f>
        <v>0</v>
      </c>
      <c r="Y181" s="206">
        <f>Plan!FZ33</f>
        <v>0</v>
      </c>
      <c r="Z181" s="207">
        <f>Plan!FZ34</f>
        <v>0</v>
      </c>
      <c r="AA181" s="206">
        <f>Plan!FZ35</f>
        <v>0</v>
      </c>
      <c r="AB181" s="207">
        <f>Plan!FZ36</f>
        <v>0</v>
      </c>
      <c r="AC181" s="206">
        <f>Plan!FZ37</f>
        <v>0</v>
      </c>
      <c r="AD181" s="207">
        <f>Plan!FZ38</f>
        <v>0</v>
      </c>
      <c r="AE181" s="206">
        <f>Plan!FZ39</f>
        <v>0</v>
      </c>
      <c r="AF181" s="207">
        <f>Plan!FZ40</f>
        <v>0</v>
      </c>
      <c r="AG181" s="206">
        <f>Plan!FZ41</f>
        <v>0</v>
      </c>
      <c r="AH181" s="207">
        <f>Plan!FZ42</f>
        <v>0</v>
      </c>
      <c r="AI181" s="206">
        <f>Plan!FZ43</f>
        <v>0</v>
      </c>
      <c r="AJ181" s="207">
        <f>Plan!FZ44</f>
        <v>0</v>
      </c>
    </row>
    <row r="182" spans="1:36" ht="6" customHeight="1">
      <c r="A182"/>
      <c r="B182" s="98">
        <f>COUNTIF(Feiertage!$H$3:$H$200,F182)</f>
        <v>0</v>
      </c>
      <c r="C182" s="100">
        <f t="shared" si="6"/>
        <v>7</v>
      </c>
      <c r="D182" s="100">
        <f t="shared" si="7"/>
        <v>6</v>
      </c>
      <c r="E182" s="189"/>
      <c r="F182" s="188">
        <f t="shared" si="8"/>
        <v>42547</v>
      </c>
      <c r="G182" s="206">
        <f>Plan!GA15</f>
        <v>0</v>
      </c>
      <c r="H182" s="207">
        <f>Plan!GA16</f>
        <v>0</v>
      </c>
      <c r="I182" s="206">
        <f>Plan!GA17</f>
        <v>0</v>
      </c>
      <c r="J182" s="207">
        <f>Plan!GA18</f>
        <v>0</v>
      </c>
      <c r="K182" s="206">
        <f>Plan!GA19</f>
        <v>0</v>
      </c>
      <c r="L182" s="207">
        <f>Plan!GA20</f>
        <v>0</v>
      </c>
      <c r="M182" s="206">
        <f>Plan!GA21</f>
        <v>0</v>
      </c>
      <c r="N182" s="207">
        <f>Plan!GA22</f>
        <v>0</v>
      </c>
      <c r="O182" s="206">
        <f>Plan!GA23</f>
        <v>0</v>
      </c>
      <c r="P182" s="207">
        <f>Plan!GA24</f>
        <v>0</v>
      </c>
      <c r="Q182" s="206">
        <f>Plan!GA25</f>
        <v>0</v>
      </c>
      <c r="R182" s="207">
        <f>Plan!GA26</f>
        <v>0</v>
      </c>
      <c r="S182" s="206">
        <f>Plan!GA27</f>
        <v>0</v>
      </c>
      <c r="T182" s="207">
        <f>Plan!GA28</f>
        <v>0</v>
      </c>
      <c r="U182" s="206">
        <f>Plan!GA29</f>
        <v>0</v>
      </c>
      <c r="V182" s="207">
        <f>Plan!GA30</f>
        <v>0</v>
      </c>
      <c r="W182" s="206">
        <f>Plan!GA31</f>
        <v>0</v>
      </c>
      <c r="X182" s="207">
        <f>Plan!GA32</f>
        <v>0</v>
      </c>
      <c r="Y182" s="206">
        <f>Plan!GA33</f>
        <v>0</v>
      </c>
      <c r="Z182" s="207">
        <f>Plan!GA34</f>
        <v>0</v>
      </c>
      <c r="AA182" s="206">
        <f>Plan!GA35</f>
        <v>0</v>
      </c>
      <c r="AB182" s="207">
        <f>Plan!GA36</f>
        <v>0</v>
      </c>
      <c r="AC182" s="206">
        <f>Plan!GA37</f>
        <v>0</v>
      </c>
      <c r="AD182" s="207">
        <f>Plan!GA38</f>
        <v>0</v>
      </c>
      <c r="AE182" s="206">
        <f>Plan!GA39</f>
        <v>0</v>
      </c>
      <c r="AF182" s="207">
        <f>Plan!GA40</f>
        <v>0</v>
      </c>
      <c r="AG182" s="206">
        <f>Plan!GA41</f>
        <v>0</v>
      </c>
      <c r="AH182" s="207">
        <f>Plan!GA42</f>
        <v>0</v>
      </c>
      <c r="AI182" s="206">
        <f>Plan!GA43</f>
        <v>0</v>
      </c>
      <c r="AJ182" s="207">
        <f>Plan!GA44</f>
        <v>0</v>
      </c>
    </row>
    <row r="183" spans="1:36" ht="6" customHeight="1">
      <c r="A183"/>
      <c r="B183" s="98">
        <f>COUNTIF(Feiertage!$H$3:$H$200,F183)</f>
        <v>0</v>
      </c>
      <c r="C183" s="100">
        <f t="shared" si="6"/>
        <v>1</v>
      </c>
      <c r="D183" s="100">
        <f t="shared" si="7"/>
        <v>6</v>
      </c>
      <c r="E183" s="189"/>
      <c r="F183" s="188">
        <f t="shared" si="8"/>
        <v>42548</v>
      </c>
      <c r="G183" s="206">
        <f>Plan!GB15</f>
        <v>0</v>
      </c>
      <c r="H183" s="207">
        <f>Plan!GB16</f>
        <v>0</v>
      </c>
      <c r="I183" s="206">
        <f>Plan!GB17</f>
        <v>0</v>
      </c>
      <c r="J183" s="207">
        <f>Plan!GB18</f>
        <v>0</v>
      </c>
      <c r="K183" s="206">
        <f>Plan!GB19</f>
        <v>0</v>
      </c>
      <c r="L183" s="207">
        <f>Plan!GB20</f>
        <v>0</v>
      </c>
      <c r="M183" s="206">
        <f>Plan!GB21</f>
        <v>0</v>
      </c>
      <c r="N183" s="207">
        <f>Plan!GB22</f>
        <v>0</v>
      </c>
      <c r="O183" s="206">
        <f>Plan!GB23</f>
        <v>0</v>
      </c>
      <c r="P183" s="207">
        <f>Plan!GB24</f>
        <v>0</v>
      </c>
      <c r="Q183" s="206">
        <f>Plan!GB25</f>
        <v>0</v>
      </c>
      <c r="R183" s="207">
        <f>Plan!GB26</f>
        <v>0</v>
      </c>
      <c r="S183" s="206">
        <f>Plan!GB27</f>
        <v>0</v>
      </c>
      <c r="T183" s="207">
        <f>Plan!GB28</f>
        <v>0</v>
      </c>
      <c r="U183" s="206">
        <f>Plan!GB29</f>
        <v>0</v>
      </c>
      <c r="V183" s="207">
        <f>Plan!GB30</f>
        <v>0</v>
      </c>
      <c r="W183" s="206">
        <f>Plan!GB31</f>
        <v>0</v>
      </c>
      <c r="X183" s="207">
        <f>Plan!GB32</f>
        <v>0</v>
      </c>
      <c r="Y183" s="206">
        <f>Plan!GB33</f>
        <v>0</v>
      </c>
      <c r="Z183" s="207">
        <f>Plan!GB34</f>
        <v>0</v>
      </c>
      <c r="AA183" s="206">
        <f>Plan!GB35</f>
        <v>0</v>
      </c>
      <c r="AB183" s="207">
        <f>Plan!GB36</f>
        <v>0</v>
      </c>
      <c r="AC183" s="206">
        <f>Plan!GB37</f>
        <v>0</v>
      </c>
      <c r="AD183" s="207">
        <f>Plan!GB38</f>
        <v>0</v>
      </c>
      <c r="AE183" s="206">
        <f>Plan!GB39</f>
        <v>0</v>
      </c>
      <c r="AF183" s="207">
        <f>Plan!GB40</f>
        <v>0</v>
      </c>
      <c r="AG183" s="206">
        <f>Plan!GB41</f>
        <v>0</v>
      </c>
      <c r="AH183" s="207">
        <f>Plan!GB42</f>
        <v>0</v>
      </c>
      <c r="AI183" s="206">
        <f>Plan!GB43</f>
        <v>0</v>
      </c>
      <c r="AJ183" s="207">
        <f>Plan!GB44</f>
        <v>0</v>
      </c>
    </row>
    <row r="184" spans="1:36" ht="6" customHeight="1">
      <c r="A184"/>
      <c r="B184" s="98">
        <f>COUNTIF(Feiertage!$H$3:$H$200,F184)</f>
        <v>0</v>
      </c>
      <c r="C184" s="100">
        <f t="shared" si="6"/>
        <v>2</v>
      </c>
      <c r="D184" s="100">
        <f t="shared" si="7"/>
        <v>6</v>
      </c>
      <c r="E184" s="189"/>
      <c r="F184" s="188">
        <f t="shared" si="8"/>
        <v>42549</v>
      </c>
      <c r="G184" s="206">
        <f>Plan!GC15</f>
        <v>0</v>
      </c>
      <c r="H184" s="207">
        <f>Plan!GC16</f>
        <v>0</v>
      </c>
      <c r="I184" s="206">
        <f>Plan!GC17</f>
        <v>0</v>
      </c>
      <c r="J184" s="207">
        <f>Plan!GC18</f>
        <v>0</v>
      </c>
      <c r="K184" s="206">
        <f>Plan!GC19</f>
        <v>0</v>
      </c>
      <c r="L184" s="207">
        <f>Plan!GC20</f>
        <v>0</v>
      </c>
      <c r="M184" s="206">
        <f>Plan!GC21</f>
        <v>0</v>
      </c>
      <c r="N184" s="207">
        <f>Plan!GC22</f>
        <v>0</v>
      </c>
      <c r="O184" s="206">
        <f>Plan!GC23</f>
        <v>0</v>
      </c>
      <c r="P184" s="207">
        <f>Plan!GC24</f>
        <v>0</v>
      </c>
      <c r="Q184" s="206">
        <f>Plan!GC25</f>
        <v>0</v>
      </c>
      <c r="R184" s="207">
        <f>Plan!GC26</f>
        <v>0</v>
      </c>
      <c r="S184" s="206">
        <f>Plan!GC27</f>
        <v>0</v>
      </c>
      <c r="T184" s="207">
        <f>Plan!GC28</f>
        <v>0</v>
      </c>
      <c r="U184" s="206">
        <f>Plan!GC29</f>
        <v>0</v>
      </c>
      <c r="V184" s="207">
        <f>Plan!GC30</f>
        <v>0</v>
      </c>
      <c r="W184" s="206">
        <f>Plan!GC31</f>
        <v>0</v>
      </c>
      <c r="X184" s="207">
        <f>Plan!GC32</f>
        <v>0</v>
      </c>
      <c r="Y184" s="206">
        <f>Plan!GC33</f>
        <v>0</v>
      </c>
      <c r="Z184" s="207">
        <f>Plan!GC34</f>
        <v>0</v>
      </c>
      <c r="AA184" s="206">
        <f>Plan!GC35</f>
        <v>0</v>
      </c>
      <c r="AB184" s="207">
        <f>Plan!GC36</f>
        <v>0</v>
      </c>
      <c r="AC184" s="206">
        <f>Plan!GC37</f>
        <v>0</v>
      </c>
      <c r="AD184" s="207">
        <f>Plan!GC38</f>
        <v>0</v>
      </c>
      <c r="AE184" s="206">
        <f>Plan!GC39</f>
        <v>0</v>
      </c>
      <c r="AF184" s="207">
        <f>Plan!GC40</f>
        <v>0</v>
      </c>
      <c r="AG184" s="206">
        <f>Plan!GC41</f>
        <v>0</v>
      </c>
      <c r="AH184" s="207">
        <f>Plan!GC42</f>
        <v>0</v>
      </c>
      <c r="AI184" s="206">
        <f>Plan!GC43</f>
        <v>0</v>
      </c>
      <c r="AJ184" s="207">
        <f>Plan!GC44</f>
        <v>0</v>
      </c>
    </row>
    <row r="185" spans="1:36" ht="6" customHeight="1">
      <c r="A185"/>
      <c r="B185" s="98">
        <f>COUNTIF(Feiertage!$H$3:$H$200,F185)</f>
        <v>0</v>
      </c>
      <c r="C185" s="100">
        <f t="shared" si="6"/>
        <v>3</v>
      </c>
      <c r="D185" s="100">
        <f t="shared" si="7"/>
        <v>6</v>
      </c>
      <c r="E185" s="189"/>
      <c r="F185" s="188">
        <f>F184+1</f>
        <v>42550</v>
      </c>
      <c r="G185" s="206">
        <f>Plan!GD15</f>
        <v>0</v>
      </c>
      <c r="H185" s="207">
        <f>Plan!GD16</f>
        <v>0</v>
      </c>
      <c r="I185" s="206">
        <f>Plan!GD17</f>
        <v>0</v>
      </c>
      <c r="J185" s="207">
        <f>Plan!GD18</f>
        <v>0</v>
      </c>
      <c r="K185" s="206">
        <f>Plan!GD19</f>
        <v>0</v>
      </c>
      <c r="L185" s="207">
        <f>Plan!GD20</f>
        <v>0</v>
      </c>
      <c r="M185" s="206">
        <f>Plan!GD21</f>
        <v>0</v>
      </c>
      <c r="N185" s="207">
        <f>Plan!GD22</f>
        <v>0</v>
      </c>
      <c r="O185" s="206">
        <f>Plan!GD23</f>
        <v>0</v>
      </c>
      <c r="P185" s="207">
        <f>Plan!GD24</f>
        <v>0</v>
      </c>
      <c r="Q185" s="206">
        <f>Plan!GD25</f>
        <v>0</v>
      </c>
      <c r="R185" s="207">
        <f>Plan!GD26</f>
        <v>0</v>
      </c>
      <c r="S185" s="206">
        <f>Plan!GD27</f>
        <v>0</v>
      </c>
      <c r="T185" s="207">
        <f>Plan!GD28</f>
        <v>0</v>
      </c>
      <c r="U185" s="206">
        <f>Plan!GD29</f>
        <v>0</v>
      </c>
      <c r="V185" s="207">
        <f>Plan!GD30</f>
        <v>0</v>
      </c>
      <c r="W185" s="206">
        <f>Plan!GD31</f>
        <v>0</v>
      </c>
      <c r="X185" s="207">
        <f>Plan!GD32</f>
        <v>0</v>
      </c>
      <c r="Y185" s="206">
        <f>Plan!GD33</f>
        <v>0</v>
      </c>
      <c r="Z185" s="207">
        <f>Plan!GD34</f>
        <v>0</v>
      </c>
      <c r="AA185" s="206">
        <f>Plan!GD35</f>
        <v>0</v>
      </c>
      <c r="AB185" s="207">
        <f>Plan!GD36</f>
        <v>0</v>
      </c>
      <c r="AC185" s="206">
        <f>Plan!GD37</f>
        <v>0</v>
      </c>
      <c r="AD185" s="207">
        <f>Plan!GD38</f>
        <v>0</v>
      </c>
      <c r="AE185" s="206">
        <f>Plan!GD39</f>
        <v>0</v>
      </c>
      <c r="AF185" s="207">
        <f>Plan!GD40</f>
        <v>0</v>
      </c>
      <c r="AG185" s="206">
        <f>Plan!GD41</f>
        <v>0</v>
      </c>
      <c r="AH185" s="207">
        <f>Plan!GD42</f>
        <v>0</v>
      </c>
      <c r="AI185" s="206">
        <f>Plan!GD43</f>
        <v>0</v>
      </c>
      <c r="AJ185" s="207">
        <f>Plan!GD44</f>
        <v>0</v>
      </c>
    </row>
    <row r="186" spans="1:36" ht="6" customHeight="1">
      <c r="A186"/>
      <c r="B186" s="98">
        <f>COUNTIF(Feiertage!$H$3:$H$200,F186)</f>
        <v>0</v>
      </c>
      <c r="C186" s="100">
        <f t="shared" si="6"/>
        <v>4</v>
      </c>
      <c r="D186" s="100">
        <f t="shared" si="7"/>
        <v>6</v>
      </c>
      <c r="E186" s="189"/>
      <c r="F186" s="188">
        <f>IF(MONTH(F185+1)=7,"",F185+1)</f>
        <v>42551</v>
      </c>
      <c r="G186" s="206">
        <f>Plan!GE15</f>
        <v>0</v>
      </c>
      <c r="H186" s="207">
        <f>Plan!GE16</f>
        <v>0</v>
      </c>
      <c r="I186" s="206">
        <f>Plan!GE17</f>
        <v>0</v>
      </c>
      <c r="J186" s="207">
        <f>Plan!GE18</f>
        <v>0</v>
      </c>
      <c r="K186" s="206">
        <f>Plan!GE19</f>
        <v>0</v>
      </c>
      <c r="L186" s="207">
        <f>Plan!GE20</f>
        <v>0</v>
      </c>
      <c r="M186" s="206">
        <f>Plan!GE21</f>
        <v>0</v>
      </c>
      <c r="N186" s="207">
        <f>Plan!GE22</f>
        <v>0</v>
      </c>
      <c r="O186" s="206">
        <f>Plan!GE23</f>
        <v>0</v>
      </c>
      <c r="P186" s="207">
        <f>Plan!GE24</f>
        <v>0</v>
      </c>
      <c r="Q186" s="206">
        <f>Plan!GE25</f>
        <v>0</v>
      </c>
      <c r="R186" s="207">
        <f>Plan!GE26</f>
        <v>0</v>
      </c>
      <c r="S186" s="206">
        <f>Plan!GE27</f>
        <v>0</v>
      </c>
      <c r="T186" s="207">
        <f>Plan!GE28</f>
        <v>0</v>
      </c>
      <c r="U186" s="206">
        <f>Plan!GE29</f>
        <v>0</v>
      </c>
      <c r="V186" s="207">
        <f>Plan!GE30</f>
        <v>0</v>
      </c>
      <c r="W186" s="206">
        <f>Plan!GE31</f>
        <v>0</v>
      </c>
      <c r="X186" s="207">
        <f>Plan!GE32</f>
        <v>0</v>
      </c>
      <c r="Y186" s="206">
        <f>Plan!GE33</f>
        <v>0</v>
      </c>
      <c r="Z186" s="207">
        <f>Plan!GE34</f>
        <v>0</v>
      </c>
      <c r="AA186" s="206">
        <f>Plan!GE35</f>
        <v>0</v>
      </c>
      <c r="AB186" s="207">
        <f>Plan!GE36</f>
        <v>0</v>
      </c>
      <c r="AC186" s="206">
        <f>Plan!GE37</f>
        <v>0</v>
      </c>
      <c r="AD186" s="207">
        <f>Plan!GE38</f>
        <v>0</v>
      </c>
      <c r="AE186" s="206">
        <f>Plan!GE39</f>
        <v>0</v>
      </c>
      <c r="AF186" s="207">
        <f>Plan!GE40</f>
        <v>0</v>
      </c>
      <c r="AG186" s="206">
        <f>Plan!GE41</f>
        <v>0</v>
      </c>
      <c r="AH186" s="207">
        <f>Plan!GE42</f>
        <v>0</v>
      </c>
      <c r="AI186" s="206">
        <f>Plan!GE43</f>
        <v>0</v>
      </c>
      <c r="AJ186" s="207">
        <f>Plan!GE44</f>
        <v>0</v>
      </c>
    </row>
    <row r="187" spans="1:36" ht="6" customHeight="1">
      <c r="A187"/>
      <c r="B187" s="98">
        <f>COUNTIF(Feiertage!$H$3:$H$200,F187)</f>
        <v>0</v>
      </c>
      <c r="C187" s="100">
        <f t="shared" si="6"/>
        <v>5</v>
      </c>
      <c r="D187" s="100">
        <f t="shared" si="7"/>
        <v>7</v>
      </c>
      <c r="E187" s="189"/>
      <c r="F187" s="188">
        <f>DATE(F2,7,1)</f>
        <v>42552</v>
      </c>
      <c r="G187" s="206">
        <f>Plan!F58</f>
        <v>0</v>
      </c>
      <c r="H187" s="207">
        <f>Plan!F59</f>
        <v>0</v>
      </c>
      <c r="I187" s="206">
        <f>Plan!F60</f>
        <v>0</v>
      </c>
      <c r="J187" s="207">
        <f>Plan!F61</f>
        <v>0</v>
      </c>
      <c r="K187" s="206">
        <f>Plan!F62</f>
        <v>0</v>
      </c>
      <c r="L187" s="207">
        <f>Plan!F63</f>
        <v>0</v>
      </c>
      <c r="M187" s="206">
        <f>Plan!F64</f>
        <v>0</v>
      </c>
      <c r="N187" s="207">
        <f>Plan!F65</f>
        <v>0</v>
      </c>
      <c r="O187" s="206">
        <f>Plan!F66</f>
        <v>0</v>
      </c>
      <c r="P187" s="207">
        <f>Plan!F67</f>
        <v>0</v>
      </c>
      <c r="Q187" s="206">
        <f>Plan!F68</f>
        <v>0</v>
      </c>
      <c r="R187" s="207">
        <f>Plan!F69</f>
        <v>0</v>
      </c>
      <c r="S187" s="206">
        <f>Plan!F70</f>
        <v>0</v>
      </c>
      <c r="T187" s="207">
        <f>Plan!F71</f>
        <v>0</v>
      </c>
      <c r="U187" s="206">
        <f>Plan!F72</f>
        <v>0</v>
      </c>
      <c r="V187" s="207">
        <f>Plan!F73</f>
        <v>0</v>
      </c>
      <c r="W187" s="206">
        <f>Plan!F74</f>
        <v>0</v>
      </c>
      <c r="X187" s="207">
        <f>Plan!F75</f>
        <v>0</v>
      </c>
      <c r="Y187" s="206">
        <f>Plan!F76</f>
        <v>0</v>
      </c>
      <c r="Z187" s="207">
        <f>Plan!F77</f>
        <v>0</v>
      </c>
      <c r="AA187" s="206">
        <f>Plan!F78</f>
        <v>0</v>
      </c>
      <c r="AB187" s="207">
        <f>Plan!F79</f>
        <v>0</v>
      </c>
      <c r="AC187" s="206">
        <f>Plan!F80</f>
        <v>0</v>
      </c>
      <c r="AD187" s="207">
        <f>Plan!F81</f>
        <v>0</v>
      </c>
      <c r="AE187" s="206">
        <f>Plan!F82</f>
        <v>0</v>
      </c>
      <c r="AF187" s="207">
        <f>Plan!F83</f>
        <v>0</v>
      </c>
      <c r="AG187" s="206">
        <f>Plan!F84</f>
        <v>0</v>
      </c>
      <c r="AH187" s="207">
        <f>Plan!F85</f>
        <v>0</v>
      </c>
      <c r="AI187" s="206">
        <f>Plan!F86</f>
        <v>0</v>
      </c>
      <c r="AJ187" s="207">
        <f>Plan!F87</f>
        <v>0</v>
      </c>
    </row>
    <row r="188" spans="1:36" ht="6" customHeight="1">
      <c r="A188"/>
      <c r="B188" s="98">
        <f>COUNTIF(Feiertage!$H$3:$H$200,F188)</f>
        <v>0</v>
      </c>
      <c r="C188" s="100">
        <f t="shared" si="6"/>
        <v>6</v>
      </c>
      <c r="D188" s="100">
        <f t="shared" si="7"/>
        <v>7</v>
      </c>
      <c r="E188" s="189"/>
      <c r="F188" s="188">
        <f t="shared" si="8"/>
        <v>42553</v>
      </c>
      <c r="G188" s="206">
        <f>Plan!G58</f>
        <v>0</v>
      </c>
      <c r="H188" s="207">
        <f>Plan!G59</f>
        <v>0</v>
      </c>
      <c r="I188" s="206">
        <f>Plan!G60</f>
        <v>0</v>
      </c>
      <c r="J188" s="207">
        <f>Plan!G61</f>
        <v>0</v>
      </c>
      <c r="K188" s="206">
        <f>Plan!G62</f>
        <v>0</v>
      </c>
      <c r="L188" s="207">
        <f>Plan!G63</f>
        <v>0</v>
      </c>
      <c r="M188" s="206">
        <f>Plan!G64</f>
        <v>0</v>
      </c>
      <c r="N188" s="207">
        <f>Plan!G65</f>
        <v>0</v>
      </c>
      <c r="O188" s="206">
        <f>Plan!G66</f>
        <v>0</v>
      </c>
      <c r="P188" s="207">
        <f>Plan!G67</f>
        <v>0</v>
      </c>
      <c r="Q188" s="206">
        <f>Plan!G68</f>
        <v>0</v>
      </c>
      <c r="R188" s="207">
        <f>Plan!G69</f>
        <v>0</v>
      </c>
      <c r="S188" s="206">
        <f>Plan!G70</f>
        <v>0</v>
      </c>
      <c r="T188" s="207">
        <f>Plan!G71</f>
        <v>0</v>
      </c>
      <c r="U188" s="206">
        <f>Plan!G72</f>
        <v>0</v>
      </c>
      <c r="V188" s="207">
        <f>Plan!G73</f>
        <v>0</v>
      </c>
      <c r="W188" s="206">
        <f>Plan!G74</f>
        <v>0</v>
      </c>
      <c r="X188" s="207">
        <f>Plan!G75</f>
        <v>0</v>
      </c>
      <c r="Y188" s="206">
        <f>Plan!G76</f>
        <v>0</v>
      </c>
      <c r="Z188" s="207">
        <f>Plan!G77</f>
        <v>0</v>
      </c>
      <c r="AA188" s="206">
        <f>Plan!G78</f>
        <v>0</v>
      </c>
      <c r="AB188" s="207">
        <f>Plan!G79</f>
        <v>0</v>
      </c>
      <c r="AC188" s="206">
        <f>Plan!G80</f>
        <v>0</v>
      </c>
      <c r="AD188" s="207">
        <f>Plan!G81</f>
        <v>0</v>
      </c>
      <c r="AE188" s="206">
        <f>Plan!G82</f>
        <v>0</v>
      </c>
      <c r="AF188" s="207">
        <f>Plan!G83</f>
        <v>0</v>
      </c>
      <c r="AG188" s="206">
        <f>Plan!G84</f>
        <v>0</v>
      </c>
      <c r="AH188" s="207">
        <f>Plan!G85</f>
        <v>0</v>
      </c>
      <c r="AI188" s="206">
        <f>Plan!G86</f>
        <v>0</v>
      </c>
      <c r="AJ188" s="207">
        <f>Plan!G87</f>
        <v>0</v>
      </c>
    </row>
    <row r="189" spans="1:36" ht="6" customHeight="1">
      <c r="A189"/>
      <c r="B189" s="98">
        <f>COUNTIF(Feiertage!$H$3:$H$200,F189)</f>
        <v>0</v>
      </c>
      <c r="C189" s="100">
        <f t="shared" si="6"/>
        <v>7</v>
      </c>
      <c r="D189" s="100">
        <f t="shared" si="7"/>
        <v>7</v>
      </c>
      <c r="E189" s="189"/>
      <c r="F189" s="188">
        <f t="shared" si="8"/>
        <v>42554</v>
      </c>
      <c r="G189" s="206">
        <f>Plan!H58</f>
        <v>0</v>
      </c>
      <c r="H189" s="207">
        <f>Plan!H59</f>
        <v>0</v>
      </c>
      <c r="I189" s="206">
        <f>Plan!H60</f>
        <v>0</v>
      </c>
      <c r="J189" s="207">
        <f>Plan!H61</f>
        <v>0</v>
      </c>
      <c r="K189" s="206">
        <f>Plan!H62</f>
        <v>0</v>
      </c>
      <c r="L189" s="207">
        <f>Plan!H63</f>
        <v>0</v>
      </c>
      <c r="M189" s="206">
        <f>Plan!H64</f>
        <v>0</v>
      </c>
      <c r="N189" s="207">
        <f>Plan!H65</f>
        <v>0</v>
      </c>
      <c r="O189" s="206">
        <f>Plan!H66</f>
        <v>0</v>
      </c>
      <c r="P189" s="207">
        <f>Plan!H67</f>
        <v>0</v>
      </c>
      <c r="Q189" s="206">
        <f>Plan!H68</f>
        <v>0</v>
      </c>
      <c r="R189" s="207">
        <f>Plan!H69</f>
        <v>0</v>
      </c>
      <c r="S189" s="206">
        <f>Plan!H70</f>
        <v>0</v>
      </c>
      <c r="T189" s="207">
        <f>Plan!H71</f>
        <v>0</v>
      </c>
      <c r="U189" s="206">
        <f>Plan!H72</f>
        <v>0</v>
      </c>
      <c r="V189" s="207">
        <f>Plan!H73</f>
        <v>0</v>
      </c>
      <c r="W189" s="206">
        <f>Plan!H74</f>
        <v>0</v>
      </c>
      <c r="X189" s="207">
        <f>Plan!H75</f>
        <v>0</v>
      </c>
      <c r="Y189" s="206">
        <f>Plan!H76</f>
        <v>0</v>
      </c>
      <c r="Z189" s="207">
        <f>Plan!H77</f>
        <v>0</v>
      </c>
      <c r="AA189" s="206">
        <f>Plan!H78</f>
        <v>0</v>
      </c>
      <c r="AB189" s="207">
        <f>Plan!H79</f>
        <v>0</v>
      </c>
      <c r="AC189" s="206">
        <f>Plan!H80</f>
        <v>0</v>
      </c>
      <c r="AD189" s="207">
        <f>Plan!H81</f>
        <v>0</v>
      </c>
      <c r="AE189" s="206">
        <f>Plan!H82</f>
        <v>0</v>
      </c>
      <c r="AF189" s="207">
        <f>Plan!H83</f>
        <v>0</v>
      </c>
      <c r="AG189" s="206">
        <f>Plan!H84</f>
        <v>0</v>
      </c>
      <c r="AH189" s="207">
        <f>Plan!H85</f>
        <v>0</v>
      </c>
      <c r="AI189" s="206">
        <f>Plan!H86</f>
        <v>0</v>
      </c>
      <c r="AJ189" s="207">
        <f>Plan!H87</f>
        <v>0</v>
      </c>
    </row>
    <row r="190" spans="1:36" ht="6" customHeight="1">
      <c r="A190"/>
      <c r="B190" s="98">
        <f>COUNTIF(Feiertage!$H$3:$H$200,F190)</f>
        <v>0</v>
      </c>
      <c r="C190" s="100">
        <f t="shared" si="6"/>
        <v>1</v>
      </c>
      <c r="D190" s="100">
        <f t="shared" si="7"/>
        <v>7</v>
      </c>
      <c r="E190" s="189"/>
      <c r="F190" s="188">
        <f t="shared" si="8"/>
        <v>42555</v>
      </c>
      <c r="G190" s="206">
        <f>Plan!I58</f>
        <v>0</v>
      </c>
      <c r="H190" s="207">
        <f>Plan!I59</f>
        <v>0</v>
      </c>
      <c r="I190" s="206">
        <f>Plan!I60</f>
        <v>0</v>
      </c>
      <c r="J190" s="207">
        <f>Plan!I61</f>
        <v>0</v>
      </c>
      <c r="K190" s="206">
        <f>Plan!I62</f>
        <v>0</v>
      </c>
      <c r="L190" s="207">
        <f>Plan!I63</f>
        <v>0</v>
      </c>
      <c r="M190" s="206">
        <f>Plan!I64</f>
        <v>0</v>
      </c>
      <c r="N190" s="207">
        <f>Plan!I65</f>
        <v>0</v>
      </c>
      <c r="O190" s="206">
        <f>Plan!I66</f>
        <v>0</v>
      </c>
      <c r="P190" s="207">
        <f>Plan!I67</f>
        <v>0</v>
      </c>
      <c r="Q190" s="206">
        <f>Plan!I68</f>
        <v>0</v>
      </c>
      <c r="R190" s="207">
        <f>Plan!I69</f>
        <v>0</v>
      </c>
      <c r="S190" s="206">
        <f>Plan!I70</f>
        <v>0</v>
      </c>
      <c r="T190" s="207">
        <f>Plan!I71</f>
        <v>0</v>
      </c>
      <c r="U190" s="206">
        <f>Plan!I72</f>
        <v>0</v>
      </c>
      <c r="V190" s="207">
        <f>Plan!I73</f>
        <v>0</v>
      </c>
      <c r="W190" s="206">
        <f>Plan!I74</f>
        <v>0</v>
      </c>
      <c r="X190" s="207">
        <f>Plan!I75</f>
        <v>0</v>
      </c>
      <c r="Y190" s="206">
        <f>Plan!I76</f>
        <v>0</v>
      </c>
      <c r="Z190" s="207">
        <f>Plan!I77</f>
        <v>0</v>
      </c>
      <c r="AA190" s="206">
        <f>Plan!I78</f>
        <v>0</v>
      </c>
      <c r="AB190" s="207">
        <f>Plan!I79</f>
        <v>0</v>
      </c>
      <c r="AC190" s="206">
        <f>Plan!I80</f>
        <v>0</v>
      </c>
      <c r="AD190" s="207">
        <f>Plan!I81</f>
        <v>0</v>
      </c>
      <c r="AE190" s="206">
        <f>Plan!I82</f>
        <v>0</v>
      </c>
      <c r="AF190" s="207">
        <f>Plan!I83</f>
        <v>0</v>
      </c>
      <c r="AG190" s="206">
        <f>Plan!I84</f>
        <v>0</v>
      </c>
      <c r="AH190" s="207">
        <f>Plan!I85</f>
        <v>0</v>
      </c>
      <c r="AI190" s="206">
        <f>Plan!I86</f>
        <v>0</v>
      </c>
      <c r="AJ190" s="207">
        <f>Plan!I87</f>
        <v>0</v>
      </c>
    </row>
    <row r="191" spans="1:36" ht="6" customHeight="1">
      <c r="A191"/>
      <c r="B191" s="98">
        <f>COUNTIF(Feiertage!$H$3:$H$200,F191)</f>
        <v>0</v>
      </c>
      <c r="C191" s="100">
        <f t="shared" si="6"/>
        <v>2</v>
      </c>
      <c r="D191" s="100">
        <f t="shared" si="7"/>
        <v>7</v>
      </c>
      <c r="E191" s="189"/>
      <c r="F191" s="188">
        <f t="shared" si="8"/>
        <v>42556</v>
      </c>
      <c r="G191" s="206">
        <f>Plan!J58</f>
        <v>0</v>
      </c>
      <c r="H191" s="207">
        <f>Plan!J59</f>
        <v>0</v>
      </c>
      <c r="I191" s="206">
        <f>Plan!J60</f>
        <v>0</v>
      </c>
      <c r="J191" s="207">
        <f>Plan!J61</f>
        <v>0</v>
      </c>
      <c r="K191" s="206">
        <f>Plan!J62</f>
        <v>0</v>
      </c>
      <c r="L191" s="207">
        <f>Plan!J63</f>
        <v>0</v>
      </c>
      <c r="M191" s="206">
        <f>Plan!J64</f>
        <v>0</v>
      </c>
      <c r="N191" s="207">
        <f>Plan!J65</f>
        <v>0</v>
      </c>
      <c r="O191" s="206">
        <f>Plan!J66</f>
        <v>0</v>
      </c>
      <c r="P191" s="207">
        <f>Plan!J67</f>
        <v>0</v>
      </c>
      <c r="Q191" s="206">
        <f>Plan!J68</f>
        <v>0</v>
      </c>
      <c r="R191" s="207">
        <f>Plan!J69</f>
        <v>0</v>
      </c>
      <c r="S191" s="206">
        <f>Plan!J70</f>
        <v>0</v>
      </c>
      <c r="T191" s="207">
        <f>Plan!J71</f>
        <v>0</v>
      </c>
      <c r="U191" s="206">
        <f>Plan!J72</f>
        <v>0</v>
      </c>
      <c r="V191" s="207">
        <f>Plan!J73</f>
        <v>0</v>
      </c>
      <c r="W191" s="206">
        <f>Plan!J74</f>
        <v>0</v>
      </c>
      <c r="X191" s="207">
        <f>Plan!J75</f>
        <v>0</v>
      </c>
      <c r="Y191" s="206">
        <f>Plan!J76</f>
        <v>0</v>
      </c>
      <c r="Z191" s="207">
        <f>Plan!J77</f>
        <v>0</v>
      </c>
      <c r="AA191" s="206">
        <f>Plan!J78</f>
        <v>0</v>
      </c>
      <c r="AB191" s="207">
        <f>Plan!J79</f>
        <v>0</v>
      </c>
      <c r="AC191" s="206">
        <f>Plan!J80</f>
        <v>0</v>
      </c>
      <c r="AD191" s="207">
        <f>Plan!J81</f>
        <v>0</v>
      </c>
      <c r="AE191" s="206">
        <f>Plan!J82</f>
        <v>0</v>
      </c>
      <c r="AF191" s="207">
        <f>Plan!J83</f>
        <v>0</v>
      </c>
      <c r="AG191" s="206">
        <f>Plan!J84</f>
        <v>0</v>
      </c>
      <c r="AH191" s="207">
        <f>Plan!J85</f>
        <v>0</v>
      </c>
      <c r="AI191" s="206">
        <f>Plan!J86</f>
        <v>0</v>
      </c>
      <c r="AJ191" s="207">
        <f>Plan!J87</f>
        <v>0</v>
      </c>
    </row>
    <row r="192" spans="1:36" ht="6" customHeight="1">
      <c r="A192"/>
      <c r="B192" s="98">
        <f>COUNTIF(Feiertage!$H$3:$H$200,F192)</f>
        <v>0</v>
      </c>
      <c r="C192" s="100">
        <f t="shared" si="6"/>
        <v>3</v>
      </c>
      <c r="D192" s="100">
        <f t="shared" si="7"/>
        <v>7</v>
      </c>
      <c r="E192" s="189"/>
      <c r="F192" s="188">
        <f t="shared" si="8"/>
        <v>42557</v>
      </c>
      <c r="G192" s="206">
        <f>Plan!K58</f>
        <v>0</v>
      </c>
      <c r="H192" s="207">
        <f>Plan!K59</f>
        <v>0</v>
      </c>
      <c r="I192" s="206">
        <f>Plan!K60</f>
        <v>0</v>
      </c>
      <c r="J192" s="207">
        <f>Plan!K61</f>
        <v>0</v>
      </c>
      <c r="K192" s="206">
        <f>Plan!K62</f>
        <v>0</v>
      </c>
      <c r="L192" s="207">
        <f>Plan!K63</f>
        <v>0</v>
      </c>
      <c r="M192" s="206">
        <f>Plan!K64</f>
        <v>0</v>
      </c>
      <c r="N192" s="207">
        <f>Plan!K65</f>
        <v>0</v>
      </c>
      <c r="O192" s="206">
        <f>Plan!K66</f>
        <v>0</v>
      </c>
      <c r="P192" s="207">
        <f>Plan!K67</f>
        <v>0</v>
      </c>
      <c r="Q192" s="206">
        <f>Plan!K68</f>
        <v>0</v>
      </c>
      <c r="R192" s="207">
        <f>Plan!K69</f>
        <v>0</v>
      </c>
      <c r="S192" s="206">
        <f>Plan!K70</f>
        <v>0</v>
      </c>
      <c r="T192" s="207">
        <f>Plan!K71</f>
        <v>0</v>
      </c>
      <c r="U192" s="206">
        <f>Plan!K72</f>
        <v>0</v>
      </c>
      <c r="V192" s="207">
        <f>Plan!K73</f>
        <v>0</v>
      </c>
      <c r="W192" s="206">
        <f>Plan!K74</f>
        <v>0</v>
      </c>
      <c r="X192" s="207">
        <f>Plan!K75</f>
        <v>0</v>
      </c>
      <c r="Y192" s="206">
        <f>Plan!K76</f>
        <v>0</v>
      </c>
      <c r="Z192" s="207">
        <f>Plan!K77</f>
        <v>0</v>
      </c>
      <c r="AA192" s="206">
        <f>Plan!K78</f>
        <v>0</v>
      </c>
      <c r="AB192" s="207">
        <f>Plan!K79</f>
        <v>0</v>
      </c>
      <c r="AC192" s="206">
        <f>Plan!K80</f>
        <v>0</v>
      </c>
      <c r="AD192" s="207">
        <f>Plan!K81</f>
        <v>0</v>
      </c>
      <c r="AE192" s="206">
        <f>Plan!K82</f>
        <v>0</v>
      </c>
      <c r="AF192" s="207">
        <f>Plan!K83</f>
        <v>0</v>
      </c>
      <c r="AG192" s="206">
        <f>Plan!K84</f>
        <v>0</v>
      </c>
      <c r="AH192" s="207">
        <f>Plan!K85</f>
        <v>0</v>
      </c>
      <c r="AI192" s="206">
        <f>Plan!K86</f>
        <v>0</v>
      </c>
      <c r="AJ192" s="207">
        <f>Plan!K87</f>
        <v>0</v>
      </c>
    </row>
    <row r="193" spans="1:36" ht="6" customHeight="1">
      <c r="A193"/>
      <c r="B193" s="98">
        <f>COUNTIF(Feiertage!$H$3:$H$200,F193)</f>
        <v>0</v>
      </c>
      <c r="C193" s="100">
        <f t="shared" si="6"/>
        <v>4</v>
      </c>
      <c r="D193" s="100">
        <f t="shared" si="7"/>
        <v>7</v>
      </c>
      <c r="E193" s="189"/>
      <c r="F193" s="188">
        <f t="shared" si="8"/>
        <v>42558</v>
      </c>
      <c r="G193" s="206">
        <f>Plan!L58</f>
        <v>0</v>
      </c>
      <c r="H193" s="207">
        <f>Plan!L59</f>
        <v>0</v>
      </c>
      <c r="I193" s="206">
        <f>Plan!L60</f>
        <v>0</v>
      </c>
      <c r="J193" s="207">
        <f>Plan!L61</f>
        <v>0</v>
      </c>
      <c r="K193" s="206">
        <f>Plan!L62</f>
        <v>0</v>
      </c>
      <c r="L193" s="207">
        <f>Plan!L63</f>
        <v>0</v>
      </c>
      <c r="M193" s="206">
        <f>Plan!L64</f>
        <v>0</v>
      </c>
      <c r="N193" s="207">
        <f>Plan!L65</f>
        <v>0</v>
      </c>
      <c r="O193" s="206">
        <f>Plan!L66</f>
        <v>0</v>
      </c>
      <c r="P193" s="207">
        <f>Plan!L67</f>
        <v>0</v>
      </c>
      <c r="Q193" s="206">
        <f>Plan!L68</f>
        <v>0</v>
      </c>
      <c r="R193" s="207">
        <f>Plan!L69</f>
        <v>0</v>
      </c>
      <c r="S193" s="206">
        <f>Plan!L70</f>
        <v>0</v>
      </c>
      <c r="T193" s="207">
        <f>Plan!L71</f>
        <v>0</v>
      </c>
      <c r="U193" s="206">
        <f>Plan!L72</f>
        <v>0</v>
      </c>
      <c r="V193" s="207">
        <f>Plan!L73</f>
        <v>0</v>
      </c>
      <c r="W193" s="206">
        <f>Plan!L74</f>
        <v>0</v>
      </c>
      <c r="X193" s="207">
        <f>Plan!L75</f>
        <v>0</v>
      </c>
      <c r="Y193" s="206">
        <f>Plan!L76</f>
        <v>0</v>
      </c>
      <c r="Z193" s="207">
        <f>Plan!L77</f>
        <v>0</v>
      </c>
      <c r="AA193" s="206">
        <f>Plan!L78</f>
        <v>0</v>
      </c>
      <c r="AB193" s="207">
        <f>Plan!L79</f>
        <v>0</v>
      </c>
      <c r="AC193" s="206">
        <f>Plan!L80</f>
        <v>0</v>
      </c>
      <c r="AD193" s="207">
        <f>Plan!L81</f>
        <v>0</v>
      </c>
      <c r="AE193" s="206">
        <f>Plan!L82</f>
        <v>0</v>
      </c>
      <c r="AF193" s="207">
        <f>Plan!L83</f>
        <v>0</v>
      </c>
      <c r="AG193" s="206">
        <f>Plan!L84</f>
        <v>0</v>
      </c>
      <c r="AH193" s="207">
        <f>Plan!L85</f>
        <v>0</v>
      </c>
      <c r="AI193" s="206">
        <f>Plan!L86</f>
        <v>0</v>
      </c>
      <c r="AJ193" s="207">
        <f>Plan!L87</f>
        <v>0</v>
      </c>
    </row>
    <row r="194" spans="1:36" ht="6" customHeight="1">
      <c r="A194"/>
      <c r="B194" s="98">
        <f>COUNTIF(Feiertage!$H$3:$H$200,F194)</f>
        <v>0</v>
      </c>
      <c r="C194" s="100">
        <f t="shared" si="6"/>
        <v>5</v>
      </c>
      <c r="D194" s="100">
        <f t="shared" si="7"/>
        <v>7</v>
      </c>
      <c r="E194" s="189"/>
      <c r="F194" s="188">
        <f t="shared" si="8"/>
        <v>42559</v>
      </c>
      <c r="G194" s="206">
        <f>Plan!M58</f>
        <v>0</v>
      </c>
      <c r="H194" s="207">
        <f>Plan!M59</f>
        <v>0</v>
      </c>
      <c r="I194" s="206">
        <f>Plan!M60</f>
        <v>0</v>
      </c>
      <c r="J194" s="207">
        <f>Plan!M61</f>
        <v>0</v>
      </c>
      <c r="K194" s="206">
        <f>Plan!M62</f>
        <v>0</v>
      </c>
      <c r="L194" s="207">
        <f>Plan!M63</f>
        <v>0</v>
      </c>
      <c r="M194" s="206">
        <f>Plan!M64</f>
        <v>0</v>
      </c>
      <c r="N194" s="207">
        <f>Plan!M65</f>
        <v>0</v>
      </c>
      <c r="O194" s="206">
        <f>Plan!M66</f>
        <v>0</v>
      </c>
      <c r="P194" s="207">
        <f>Plan!M67</f>
        <v>0</v>
      </c>
      <c r="Q194" s="206">
        <f>Plan!M68</f>
        <v>0</v>
      </c>
      <c r="R194" s="207">
        <f>Plan!M69</f>
        <v>0</v>
      </c>
      <c r="S194" s="206">
        <f>Plan!M70</f>
        <v>0</v>
      </c>
      <c r="T194" s="207">
        <f>Plan!M71</f>
        <v>0</v>
      </c>
      <c r="U194" s="206">
        <f>Plan!M72</f>
        <v>0</v>
      </c>
      <c r="V194" s="207">
        <f>Plan!M73</f>
        <v>0</v>
      </c>
      <c r="W194" s="206">
        <f>Plan!M74</f>
        <v>0</v>
      </c>
      <c r="X194" s="207">
        <f>Plan!M75</f>
        <v>0</v>
      </c>
      <c r="Y194" s="206">
        <f>Plan!M76</f>
        <v>0</v>
      </c>
      <c r="Z194" s="207">
        <f>Plan!M77</f>
        <v>0</v>
      </c>
      <c r="AA194" s="206">
        <f>Plan!M78</f>
        <v>0</v>
      </c>
      <c r="AB194" s="207">
        <f>Plan!M79</f>
        <v>0</v>
      </c>
      <c r="AC194" s="206">
        <f>Plan!M80</f>
        <v>0</v>
      </c>
      <c r="AD194" s="207">
        <f>Plan!M81</f>
        <v>0</v>
      </c>
      <c r="AE194" s="206">
        <f>Plan!M82</f>
        <v>0</v>
      </c>
      <c r="AF194" s="207">
        <f>Plan!M83</f>
        <v>0</v>
      </c>
      <c r="AG194" s="206">
        <f>Plan!M84</f>
        <v>0</v>
      </c>
      <c r="AH194" s="207">
        <f>Plan!M85</f>
        <v>0</v>
      </c>
      <c r="AI194" s="206">
        <f>Plan!M86</f>
        <v>0</v>
      </c>
      <c r="AJ194" s="207">
        <f>Plan!M87</f>
        <v>0</v>
      </c>
    </row>
    <row r="195" spans="1:36" ht="6" customHeight="1">
      <c r="A195"/>
      <c r="B195" s="98">
        <f>COUNTIF(Feiertage!$H$3:$H$200,F195)</f>
        <v>0</v>
      </c>
      <c r="C195" s="100">
        <f t="shared" si="6"/>
        <v>6</v>
      </c>
      <c r="D195" s="100">
        <f t="shared" si="7"/>
        <v>7</v>
      </c>
      <c r="E195" s="189"/>
      <c r="F195" s="188">
        <f t="shared" si="8"/>
        <v>42560</v>
      </c>
      <c r="G195" s="206">
        <f>Plan!N58</f>
        <v>0</v>
      </c>
      <c r="H195" s="207">
        <f>Plan!N59</f>
        <v>0</v>
      </c>
      <c r="I195" s="206">
        <f>Plan!N60</f>
        <v>0</v>
      </c>
      <c r="J195" s="207">
        <f>Plan!N61</f>
        <v>0</v>
      </c>
      <c r="K195" s="206">
        <f>Plan!N62</f>
        <v>0</v>
      </c>
      <c r="L195" s="207">
        <f>Plan!N63</f>
        <v>0</v>
      </c>
      <c r="M195" s="206">
        <f>Plan!N64</f>
        <v>0</v>
      </c>
      <c r="N195" s="207">
        <f>Plan!N65</f>
        <v>0</v>
      </c>
      <c r="O195" s="206">
        <f>Plan!N66</f>
        <v>0</v>
      </c>
      <c r="P195" s="207">
        <f>Plan!N67</f>
        <v>0</v>
      </c>
      <c r="Q195" s="206">
        <f>Plan!N68</f>
        <v>0</v>
      </c>
      <c r="R195" s="207">
        <f>Plan!N69</f>
        <v>0</v>
      </c>
      <c r="S195" s="206">
        <f>Plan!N70</f>
        <v>0</v>
      </c>
      <c r="T195" s="207">
        <f>Plan!N71</f>
        <v>0</v>
      </c>
      <c r="U195" s="206">
        <f>Plan!N72</f>
        <v>0</v>
      </c>
      <c r="V195" s="207">
        <f>Plan!N73</f>
        <v>0</v>
      </c>
      <c r="W195" s="206">
        <f>Plan!N74</f>
        <v>0</v>
      </c>
      <c r="X195" s="207">
        <f>Plan!N75</f>
        <v>0</v>
      </c>
      <c r="Y195" s="206">
        <f>Plan!N76</f>
        <v>0</v>
      </c>
      <c r="Z195" s="207">
        <f>Plan!N77</f>
        <v>0</v>
      </c>
      <c r="AA195" s="206">
        <f>Plan!N78</f>
        <v>0</v>
      </c>
      <c r="AB195" s="207">
        <f>Plan!N79</f>
        <v>0</v>
      </c>
      <c r="AC195" s="206">
        <f>Plan!N80</f>
        <v>0</v>
      </c>
      <c r="AD195" s="207">
        <f>Plan!N81</f>
        <v>0</v>
      </c>
      <c r="AE195" s="206">
        <f>Plan!N82</f>
        <v>0</v>
      </c>
      <c r="AF195" s="207">
        <f>Plan!N83</f>
        <v>0</v>
      </c>
      <c r="AG195" s="206">
        <f>Plan!N84</f>
        <v>0</v>
      </c>
      <c r="AH195" s="207">
        <f>Plan!N85</f>
        <v>0</v>
      </c>
      <c r="AI195" s="206">
        <f>Plan!N86</f>
        <v>0</v>
      </c>
      <c r="AJ195" s="207">
        <f>Plan!N87</f>
        <v>0</v>
      </c>
    </row>
    <row r="196" spans="1:36" ht="6" customHeight="1">
      <c r="A196"/>
      <c r="B196" s="98">
        <f>COUNTIF(Feiertage!$H$3:$H$200,F196)</f>
        <v>0</v>
      </c>
      <c r="C196" s="100">
        <f t="shared" si="6"/>
        <v>7</v>
      </c>
      <c r="D196" s="100">
        <f t="shared" si="7"/>
        <v>7</v>
      </c>
      <c r="E196" s="189"/>
      <c r="F196" s="188">
        <f t="shared" si="8"/>
        <v>42561</v>
      </c>
      <c r="G196" s="206">
        <f>Plan!O58</f>
        <v>0</v>
      </c>
      <c r="H196" s="207">
        <f>Plan!O59</f>
        <v>0</v>
      </c>
      <c r="I196" s="206">
        <f>Plan!O60</f>
        <v>0</v>
      </c>
      <c r="J196" s="207">
        <f>Plan!O61</f>
        <v>0</v>
      </c>
      <c r="K196" s="206">
        <f>Plan!O62</f>
        <v>0</v>
      </c>
      <c r="L196" s="207">
        <f>Plan!O63</f>
        <v>0</v>
      </c>
      <c r="M196" s="206">
        <f>Plan!O64</f>
        <v>0</v>
      </c>
      <c r="N196" s="207">
        <f>Plan!O65</f>
        <v>0</v>
      </c>
      <c r="O196" s="206">
        <f>Plan!O66</f>
        <v>0</v>
      </c>
      <c r="P196" s="207">
        <f>Plan!O67</f>
        <v>0</v>
      </c>
      <c r="Q196" s="206">
        <f>Plan!O68</f>
        <v>0</v>
      </c>
      <c r="R196" s="207">
        <f>Plan!O69</f>
        <v>0</v>
      </c>
      <c r="S196" s="206">
        <f>Plan!O70</f>
        <v>0</v>
      </c>
      <c r="T196" s="207">
        <f>Plan!O71</f>
        <v>0</v>
      </c>
      <c r="U196" s="206">
        <f>Plan!O72</f>
        <v>0</v>
      </c>
      <c r="V196" s="207">
        <f>Plan!O73</f>
        <v>0</v>
      </c>
      <c r="W196" s="206">
        <f>Plan!O74</f>
        <v>0</v>
      </c>
      <c r="X196" s="207">
        <f>Plan!O75</f>
        <v>0</v>
      </c>
      <c r="Y196" s="206">
        <f>Plan!O76</f>
        <v>0</v>
      </c>
      <c r="Z196" s="207">
        <f>Plan!O77</f>
        <v>0</v>
      </c>
      <c r="AA196" s="206">
        <f>Plan!O78</f>
        <v>0</v>
      </c>
      <c r="AB196" s="207">
        <f>Plan!O79</f>
        <v>0</v>
      </c>
      <c r="AC196" s="206">
        <f>Plan!O80</f>
        <v>0</v>
      </c>
      <c r="AD196" s="207">
        <f>Plan!O81</f>
        <v>0</v>
      </c>
      <c r="AE196" s="206">
        <f>Plan!O82</f>
        <v>0</v>
      </c>
      <c r="AF196" s="207">
        <f>Plan!O83</f>
        <v>0</v>
      </c>
      <c r="AG196" s="206">
        <f>Plan!O84</f>
        <v>0</v>
      </c>
      <c r="AH196" s="207">
        <f>Plan!O85</f>
        <v>0</v>
      </c>
      <c r="AI196" s="206">
        <f>Plan!O86</f>
        <v>0</v>
      </c>
      <c r="AJ196" s="207">
        <f>Plan!O87</f>
        <v>0</v>
      </c>
    </row>
    <row r="197" spans="1:36" ht="6" customHeight="1">
      <c r="A197"/>
      <c r="B197" s="98">
        <f>COUNTIF(Feiertage!$H$3:$H$200,F197)</f>
        <v>0</v>
      </c>
      <c r="C197" s="100">
        <f t="shared" si="6"/>
        <v>1</v>
      </c>
      <c r="D197" s="100">
        <f t="shared" si="7"/>
        <v>7</v>
      </c>
      <c r="E197" s="189"/>
      <c r="F197" s="188">
        <f t="shared" si="8"/>
        <v>42562</v>
      </c>
      <c r="G197" s="206">
        <f>Plan!P58</f>
        <v>0</v>
      </c>
      <c r="H197" s="207">
        <f>Plan!P59</f>
        <v>0</v>
      </c>
      <c r="I197" s="206">
        <f>Plan!P60</f>
        <v>0</v>
      </c>
      <c r="J197" s="207">
        <f>Plan!P61</f>
        <v>0</v>
      </c>
      <c r="K197" s="206">
        <f>Plan!P62</f>
        <v>0</v>
      </c>
      <c r="L197" s="207">
        <f>Plan!P63</f>
        <v>0</v>
      </c>
      <c r="M197" s="206">
        <f>Plan!P64</f>
        <v>0</v>
      </c>
      <c r="N197" s="207">
        <f>Plan!P65</f>
        <v>0</v>
      </c>
      <c r="O197" s="206">
        <f>Plan!P66</f>
        <v>0</v>
      </c>
      <c r="P197" s="207">
        <f>Plan!P67</f>
        <v>0</v>
      </c>
      <c r="Q197" s="206">
        <f>Plan!P68</f>
        <v>0</v>
      </c>
      <c r="R197" s="207">
        <f>Plan!P69</f>
        <v>0</v>
      </c>
      <c r="S197" s="206">
        <f>Plan!P70</f>
        <v>0</v>
      </c>
      <c r="T197" s="207">
        <f>Plan!P71</f>
        <v>0</v>
      </c>
      <c r="U197" s="206">
        <f>Plan!P72</f>
        <v>0</v>
      </c>
      <c r="V197" s="207">
        <f>Plan!P73</f>
        <v>0</v>
      </c>
      <c r="W197" s="206">
        <f>Plan!P74</f>
        <v>0</v>
      </c>
      <c r="X197" s="207">
        <f>Plan!P75</f>
        <v>0</v>
      </c>
      <c r="Y197" s="206">
        <f>Plan!P76</f>
        <v>0</v>
      </c>
      <c r="Z197" s="207">
        <f>Plan!P77</f>
        <v>0</v>
      </c>
      <c r="AA197" s="206">
        <f>Plan!P78</f>
        <v>0</v>
      </c>
      <c r="AB197" s="207">
        <f>Plan!P79</f>
        <v>0</v>
      </c>
      <c r="AC197" s="206">
        <f>Plan!P80</f>
        <v>0</v>
      </c>
      <c r="AD197" s="207">
        <f>Plan!P81</f>
        <v>0</v>
      </c>
      <c r="AE197" s="206">
        <f>Plan!P82</f>
        <v>0</v>
      </c>
      <c r="AF197" s="207">
        <f>Plan!P83</f>
        <v>0</v>
      </c>
      <c r="AG197" s="206">
        <f>Plan!P84</f>
        <v>0</v>
      </c>
      <c r="AH197" s="207">
        <f>Plan!P85</f>
        <v>0</v>
      </c>
      <c r="AI197" s="206">
        <f>Plan!P86</f>
        <v>0</v>
      </c>
      <c r="AJ197" s="207">
        <f>Plan!P87</f>
        <v>0</v>
      </c>
    </row>
    <row r="198" spans="1:36" ht="6" customHeight="1">
      <c r="A198"/>
      <c r="B198" s="98">
        <f>COUNTIF(Feiertage!$H$3:$H$200,F198)</f>
        <v>0</v>
      </c>
      <c r="C198" s="100">
        <f aca="true" t="shared" si="9" ref="C198:C261">IF(F198="","",WEEKDAY(F198,2))</f>
        <v>2</v>
      </c>
      <c r="D198" s="100">
        <f aca="true" t="shared" si="10" ref="D198:D261">IF(F198="","",MONTH(F198))</f>
        <v>7</v>
      </c>
      <c r="E198" s="189"/>
      <c r="F198" s="188">
        <f t="shared" si="8"/>
        <v>42563</v>
      </c>
      <c r="G198" s="206">
        <f>Plan!Q58</f>
        <v>0</v>
      </c>
      <c r="H198" s="207">
        <f>Plan!Q59</f>
        <v>0</v>
      </c>
      <c r="I198" s="206">
        <f>Plan!Q60</f>
        <v>0</v>
      </c>
      <c r="J198" s="207">
        <f>Plan!Q61</f>
        <v>0</v>
      </c>
      <c r="K198" s="206">
        <f>Plan!Q62</f>
        <v>0</v>
      </c>
      <c r="L198" s="207">
        <f>Plan!Q63</f>
        <v>0</v>
      </c>
      <c r="M198" s="206">
        <f>Plan!Q64</f>
        <v>0</v>
      </c>
      <c r="N198" s="207">
        <f>Plan!Q65</f>
        <v>0</v>
      </c>
      <c r="O198" s="206">
        <f>Plan!Q66</f>
        <v>0</v>
      </c>
      <c r="P198" s="207">
        <f>Plan!Q67</f>
        <v>0</v>
      </c>
      <c r="Q198" s="206">
        <f>Plan!Q68</f>
        <v>0</v>
      </c>
      <c r="R198" s="207">
        <f>Plan!Q69</f>
        <v>0</v>
      </c>
      <c r="S198" s="206">
        <f>Plan!Q70</f>
        <v>0</v>
      </c>
      <c r="T198" s="207">
        <f>Plan!Q71</f>
        <v>0</v>
      </c>
      <c r="U198" s="206">
        <f>Plan!Q72</f>
        <v>0</v>
      </c>
      <c r="V198" s="207">
        <f>Plan!Q73</f>
        <v>0</v>
      </c>
      <c r="W198" s="206">
        <f>Plan!Q74</f>
        <v>0</v>
      </c>
      <c r="X198" s="207">
        <f>Plan!Q75</f>
        <v>0</v>
      </c>
      <c r="Y198" s="206">
        <f>Plan!Q76</f>
        <v>0</v>
      </c>
      <c r="Z198" s="207">
        <f>Plan!Q77</f>
        <v>0</v>
      </c>
      <c r="AA198" s="206">
        <f>Plan!Q78</f>
        <v>0</v>
      </c>
      <c r="AB198" s="207">
        <f>Plan!Q79</f>
        <v>0</v>
      </c>
      <c r="AC198" s="206">
        <f>Plan!Q80</f>
        <v>0</v>
      </c>
      <c r="AD198" s="207">
        <f>Plan!Q81</f>
        <v>0</v>
      </c>
      <c r="AE198" s="206">
        <f>Plan!Q82</f>
        <v>0</v>
      </c>
      <c r="AF198" s="207">
        <f>Plan!Q83</f>
        <v>0</v>
      </c>
      <c r="AG198" s="206">
        <f>Plan!Q84</f>
        <v>0</v>
      </c>
      <c r="AH198" s="207">
        <f>Plan!Q85</f>
        <v>0</v>
      </c>
      <c r="AI198" s="206">
        <f>Plan!Q86</f>
        <v>0</v>
      </c>
      <c r="AJ198" s="207">
        <f>Plan!Q87</f>
        <v>0</v>
      </c>
    </row>
    <row r="199" spans="1:36" ht="6" customHeight="1">
      <c r="A199"/>
      <c r="B199" s="98">
        <f>COUNTIF(Feiertage!$H$3:$H$200,F199)</f>
        <v>0</v>
      </c>
      <c r="C199" s="100">
        <f t="shared" si="9"/>
        <v>3</v>
      </c>
      <c r="D199" s="100">
        <f t="shared" si="10"/>
        <v>7</v>
      </c>
      <c r="E199" s="189" t="s">
        <v>0</v>
      </c>
      <c r="F199" s="188">
        <f t="shared" si="8"/>
        <v>42564</v>
      </c>
      <c r="G199" s="206">
        <f>Plan!R58</f>
        <v>0</v>
      </c>
      <c r="H199" s="207">
        <f>Plan!R59</f>
        <v>0</v>
      </c>
      <c r="I199" s="206">
        <f>Plan!R60</f>
        <v>0</v>
      </c>
      <c r="J199" s="207">
        <f>Plan!R61</f>
        <v>0</v>
      </c>
      <c r="K199" s="206">
        <f>Plan!R62</f>
        <v>0</v>
      </c>
      <c r="L199" s="207">
        <f>Plan!R63</f>
        <v>0</v>
      </c>
      <c r="M199" s="206">
        <f>Plan!R64</f>
        <v>0</v>
      </c>
      <c r="N199" s="207">
        <f>Plan!R65</f>
        <v>0</v>
      </c>
      <c r="O199" s="206">
        <f>Plan!R66</f>
        <v>0</v>
      </c>
      <c r="P199" s="207">
        <f>Plan!R67</f>
        <v>0</v>
      </c>
      <c r="Q199" s="206">
        <f>Plan!R68</f>
        <v>0</v>
      </c>
      <c r="R199" s="207">
        <f>Plan!R69</f>
        <v>0</v>
      </c>
      <c r="S199" s="206">
        <f>Plan!R70</f>
        <v>0</v>
      </c>
      <c r="T199" s="207">
        <f>Plan!R71</f>
        <v>0</v>
      </c>
      <c r="U199" s="206">
        <f>Plan!R72</f>
        <v>0</v>
      </c>
      <c r="V199" s="207">
        <f>Plan!R73</f>
        <v>0</v>
      </c>
      <c r="W199" s="206">
        <f>Plan!R74</f>
        <v>0</v>
      </c>
      <c r="X199" s="207">
        <f>Plan!R75</f>
        <v>0</v>
      </c>
      <c r="Y199" s="206">
        <f>Plan!R76</f>
        <v>0</v>
      </c>
      <c r="Z199" s="207">
        <f>Plan!R77</f>
        <v>0</v>
      </c>
      <c r="AA199" s="206">
        <f>Plan!R78</f>
        <v>0</v>
      </c>
      <c r="AB199" s="207">
        <f>Plan!R79</f>
        <v>0</v>
      </c>
      <c r="AC199" s="206">
        <f>Plan!R80</f>
        <v>0</v>
      </c>
      <c r="AD199" s="207">
        <f>Plan!R81</f>
        <v>0</v>
      </c>
      <c r="AE199" s="206">
        <f>Plan!R82</f>
        <v>0</v>
      </c>
      <c r="AF199" s="207">
        <f>Plan!R83</f>
        <v>0</v>
      </c>
      <c r="AG199" s="206">
        <f>Plan!R84</f>
        <v>0</v>
      </c>
      <c r="AH199" s="207">
        <f>Plan!R85</f>
        <v>0</v>
      </c>
      <c r="AI199" s="206">
        <f>Plan!R86</f>
        <v>0</v>
      </c>
      <c r="AJ199" s="207">
        <f>Plan!R87</f>
        <v>0</v>
      </c>
    </row>
    <row r="200" spans="1:36" ht="6" customHeight="1">
      <c r="A200"/>
      <c r="B200" s="98">
        <f>COUNTIF(Feiertage!$H$3:$H$200,F200)</f>
        <v>0</v>
      </c>
      <c r="C200" s="100">
        <f t="shared" si="9"/>
        <v>4</v>
      </c>
      <c r="D200" s="100">
        <f t="shared" si="10"/>
        <v>7</v>
      </c>
      <c r="E200" s="189" t="s">
        <v>3</v>
      </c>
      <c r="F200" s="188">
        <f aca="true" t="shared" si="11" ref="F200:F263">F199+1</f>
        <v>42565</v>
      </c>
      <c r="G200" s="206">
        <f>Plan!S58</f>
        <v>0</v>
      </c>
      <c r="H200" s="207">
        <f>Plan!S59</f>
        <v>0</v>
      </c>
      <c r="I200" s="206">
        <f>Plan!S60</f>
        <v>0</v>
      </c>
      <c r="J200" s="207">
        <f>Plan!S61</f>
        <v>0</v>
      </c>
      <c r="K200" s="206">
        <f>Plan!S62</f>
        <v>0</v>
      </c>
      <c r="L200" s="207">
        <f>Plan!S63</f>
        <v>0</v>
      </c>
      <c r="M200" s="206">
        <f>Plan!S64</f>
        <v>0</v>
      </c>
      <c r="N200" s="207">
        <f>Plan!S65</f>
        <v>0</v>
      </c>
      <c r="O200" s="206">
        <f>Plan!S66</f>
        <v>0</v>
      </c>
      <c r="P200" s="207">
        <f>Plan!S67</f>
        <v>0</v>
      </c>
      <c r="Q200" s="206">
        <f>Plan!S68</f>
        <v>0</v>
      </c>
      <c r="R200" s="207">
        <f>Plan!S69</f>
        <v>0</v>
      </c>
      <c r="S200" s="206">
        <f>Plan!S70</f>
        <v>0</v>
      </c>
      <c r="T200" s="207">
        <f>Plan!S71</f>
        <v>0</v>
      </c>
      <c r="U200" s="206">
        <f>Plan!S72</f>
        <v>0</v>
      </c>
      <c r="V200" s="207">
        <f>Plan!S73</f>
        <v>0</v>
      </c>
      <c r="W200" s="206">
        <f>Plan!S74</f>
        <v>0</v>
      </c>
      <c r="X200" s="207">
        <f>Plan!S75</f>
        <v>0</v>
      </c>
      <c r="Y200" s="206">
        <f>Plan!S76</f>
        <v>0</v>
      </c>
      <c r="Z200" s="207">
        <f>Plan!S77</f>
        <v>0</v>
      </c>
      <c r="AA200" s="206">
        <f>Plan!S78</f>
        <v>0</v>
      </c>
      <c r="AB200" s="207">
        <f>Plan!S79</f>
        <v>0</v>
      </c>
      <c r="AC200" s="206">
        <f>Plan!S80</f>
        <v>0</v>
      </c>
      <c r="AD200" s="207">
        <f>Plan!S81</f>
        <v>0</v>
      </c>
      <c r="AE200" s="206">
        <f>Plan!S82</f>
        <v>0</v>
      </c>
      <c r="AF200" s="207">
        <f>Plan!S83</f>
        <v>0</v>
      </c>
      <c r="AG200" s="206">
        <f>Plan!S84</f>
        <v>0</v>
      </c>
      <c r="AH200" s="207">
        <f>Plan!S85</f>
        <v>0</v>
      </c>
      <c r="AI200" s="206">
        <f>Plan!S86</f>
        <v>0</v>
      </c>
      <c r="AJ200" s="207">
        <f>Plan!S87</f>
        <v>0</v>
      </c>
    </row>
    <row r="201" spans="1:36" ht="6" customHeight="1">
      <c r="A201"/>
      <c r="B201" s="98">
        <f>COUNTIF(Feiertage!$H$3:$H$200,F201)</f>
        <v>0</v>
      </c>
      <c r="C201" s="100">
        <f t="shared" si="9"/>
        <v>5</v>
      </c>
      <c r="D201" s="100">
        <f t="shared" si="10"/>
        <v>7</v>
      </c>
      <c r="E201" s="189" t="s">
        <v>13</v>
      </c>
      <c r="F201" s="188">
        <f t="shared" si="11"/>
        <v>42566</v>
      </c>
      <c r="G201" s="206">
        <f>Plan!T58</f>
        <v>0</v>
      </c>
      <c r="H201" s="207">
        <f>Plan!T59</f>
        <v>0</v>
      </c>
      <c r="I201" s="206">
        <f>Plan!T60</f>
        <v>0</v>
      </c>
      <c r="J201" s="207">
        <f>Plan!T61</f>
        <v>0</v>
      </c>
      <c r="K201" s="206">
        <f>Plan!T62</f>
        <v>0</v>
      </c>
      <c r="L201" s="207">
        <f>Plan!T63</f>
        <v>0</v>
      </c>
      <c r="M201" s="206">
        <f>Plan!T64</f>
        <v>0</v>
      </c>
      <c r="N201" s="207">
        <f>Plan!T65</f>
        <v>0</v>
      </c>
      <c r="O201" s="206">
        <f>Plan!T66</f>
        <v>0</v>
      </c>
      <c r="P201" s="207">
        <f>Plan!T67</f>
        <v>0</v>
      </c>
      <c r="Q201" s="206">
        <f>Plan!T68</f>
        <v>0</v>
      </c>
      <c r="R201" s="207">
        <f>Plan!T69</f>
        <v>0</v>
      </c>
      <c r="S201" s="206">
        <f>Plan!T70</f>
        <v>0</v>
      </c>
      <c r="T201" s="207">
        <f>Plan!T71</f>
        <v>0</v>
      </c>
      <c r="U201" s="206">
        <f>Plan!T72</f>
        <v>0</v>
      </c>
      <c r="V201" s="207">
        <f>Plan!T73</f>
        <v>0</v>
      </c>
      <c r="W201" s="206">
        <f>Plan!T74</f>
        <v>0</v>
      </c>
      <c r="X201" s="207">
        <f>Plan!T75</f>
        <v>0</v>
      </c>
      <c r="Y201" s="206">
        <f>Plan!T76</f>
        <v>0</v>
      </c>
      <c r="Z201" s="207">
        <f>Plan!T77</f>
        <v>0</v>
      </c>
      <c r="AA201" s="206">
        <f>Plan!T78</f>
        <v>0</v>
      </c>
      <c r="AB201" s="207">
        <f>Plan!T79</f>
        <v>0</v>
      </c>
      <c r="AC201" s="206">
        <f>Plan!T80</f>
        <v>0</v>
      </c>
      <c r="AD201" s="207">
        <f>Plan!T81</f>
        <v>0</v>
      </c>
      <c r="AE201" s="206">
        <f>Plan!T82</f>
        <v>0</v>
      </c>
      <c r="AF201" s="207">
        <f>Plan!T83</f>
        <v>0</v>
      </c>
      <c r="AG201" s="206">
        <f>Plan!T84</f>
        <v>0</v>
      </c>
      <c r="AH201" s="207">
        <f>Plan!T85</f>
        <v>0</v>
      </c>
      <c r="AI201" s="206">
        <f>Plan!T86</f>
        <v>0</v>
      </c>
      <c r="AJ201" s="207">
        <f>Plan!T87</f>
        <v>0</v>
      </c>
    </row>
    <row r="202" spans="1:36" ht="6" customHeight="1">
      <c r="A202"/>
      <c r="B202" s="98">
        <f>COUNTIF(Feiertage!$H$3:$H$200,F202)</f>
        <v>0</v>
      </c>
      <c r="C202" s="100">
        <f t="shared" si="9"/>
        <v>6</v>
      </c>
      <c r="D202" s="100">
        <f t="shared" si="10"/>
        <v>7</v>
      </c>
      <c r="E202" s="189" t="s">
        <v>12</v>
      </c>
      <c r="F202" s="188">
        <f t="shared" si="11"/>
        <v>42567</v>
      </c>
      <c r="G202" s="206">
        <f>Plan!U58</f>
        <v>0</v>
      </c>
      <c r="H202" s="207">
        <f>Plan!U59</f>
        <v>0</v>
      </c>
      <c r="I202" s="206">
        <f>Plan!U60</f>
        <v>0</v>
      </c>
      <c r="J202" s="207">
        <f>Plan!U61</f>
        <v>0</v>
      </c>
      <c r="K202" s="206">
        <f>Plan!U62</f>
        <v>0</v>
      </c>
      <c r="L202" s="207">
        <f>Plan!U63</f>
        <v>0</v>
      </c>
      <c r="M202" s="206">
        <f>Plan!U64</f>
        <v>0</v>
      </c>
      <c r="N202" s="207">
        <f>Plan!U65</f>
        <v>0</v>
      </c>
      <c r="O202" s="206">
        <f>Plan!U66</f>
        <v>0</v>
      </c>
      <c r="P202" s="207">
        <f>Plan!U67</f>
        <v>0</v>
      </c>
      <c r="Q202" s="206">
        <f>Plan!U68</f>
        <v>0</v>
      </c>
      <c r="R202" s="207">
        <f>Plan!U69</f>
        <v>0</v>
      </c>
      <c r="S202" s="206">
        <f>Plan!U70</f>
        <v>0</v>
      </c>
      <c r="T202" s="207">
        <f>Plan!U71</f>
        <v>0</v>
      </c>
      <c r="U202" s="206">
        <f>Plan!U72</f>
        <v>0</v>
      </c>
      <c r="V202" s="207">
        <f>Plan!U73</f>
        <v>0</v>
      </c>
      <c r="W202" s="206">
        <f>Plan!U74</f>
        <v>0</v>
      </c>
      <c r="X202" s="207">
        <f>Plan!U75</f>
        <v>0</v>
      </c>
      <c r="Y202" s="206">
        <f>Plan!U76</f>
        <v>0</v>
      </c>
      <c r="Z202" s="207">
        <f>Plan!U77</f>
        <v>0</v>
      </c>
      <c r="AA202" s="206">
        <f>Plan!U78</f>
        <v>0</v>
      </c>
      <c r="AB202" s="207">
        <f>Plan!U79</f>
        <v>0</v>
      </c>
      <c r="AC202" s="206">
        <f>Plan!U80</f>
        <v>0</v>
      </c>
      <c r="AD202" s="207">
        <f>Plan!U81</f>
        <v>0</v>
      </c>
      <c r="AE202" s="206">
        <f>Plan!U82</f>
        <v>0</v>
      </c>
      <c r="AF202" s="207">
        <f>Plan!U83</f>
        <v>0</v>
      </c>
      <c r="AG202" s="206">
        <f>Plan!U84</f>
        <v>0</v>
      </c>
      <c r="AH202" s="207">
        <f>Plan!U85</f>
        <v>0</v>
      </c>
      <c r="AI202" s="206">
        <f>Plan!U86</f>
        <v>0</v>
      </c>
      <c r="AJ202" s="207">
        <f>Plan!U87</f>
        <v>0</v>
      </c>
    </row>
    <row r="203" spans="1:36" ht="6" customHeight="1">
      <c r="A203"/>
      <c r="B203" s="98">
        <f>COUNTIF(Feiertage!$H$3:$H$200,F203)</f>
        <v>0</v>
      </c>
      <c r="C203" s="100">
        <f t="shared" si="9"/>
        <v>7</v>
      </c>
      <c r="D203" s="100">
        <f t="shared" si="10"/>
        <v>7</v>
      </c>
      <c r="E203" s="189"/>
      <c r="F203" s="188">
        <f t="shared" si="11"/>
        <v>42568</v>
      </c>
      <c r="G203" s="206">
        <f>Plan!V58</f>
        <v>0</v>
      </c>
      <c r="H203" s="207">
        <f>Plan!V59</f>
        <v>0</v>
      </c>
      <c r="I203" s="206">
        <f>Plan!V60</f>
        <v>0</v>
      </c>
      <c r="J203" s="207">
        <f>Plan!V61</f>
        <v>0</v>
      </c>
      <c r="K203" s="206">
        <f>Plan!V62</f>
        <v>0</v>
      </c>
      <c r="L203" s="207">
        <f>Plan!V63</f>
        <v>0</v>
      </c>
      <c r="M203" s="206">
        <f>Plan!V64</f>
        <v>0</v>
      </c>
      <c r="N203" s="207">
        <f>Plan!V65</f>
        <v>0</v>
      </c>
      <c r="O203" s="206">
        <f>Plan!V66</f>
        <v>0</v>
      </c>
      <c r="P203" s="207">
        <f>Plan!V67</f>
        <v>0</v>
      </c>
      <c r="Q203" s="206">
        <f>Plan!V68</f>
        <v>0</v>
      </c>
      <c r="R203" s="207">
        <f>Plan!V69</f>
        <v>0</v>
      </c>
      <c r="S203" s="206">
        <f>Plan!V70</f>
        <v>0</v>
      </c>
      <c r="T203" s="207">
        <f>Plan!V71</f>
        <v>0</v>
      </c>
      <c r="U203" s="206">
        <f>Plan!V72</f>
        <v>0</v>
      </c>
      <c r="V203" s="207">
        <f>Plan!V73</f>
        <v>0</v>
      </c>
      <c r="W203" s="206">
        <f>Plan!V74</f>
        <v>0</v>
      </c>
      <c r="X203" s="207">
        <f>Plan!V75</f>
        <v>0</v>
      </c>
      <c r="Y203" s="206">
        <f>Plan!V76</f>
        <v>0</v>
      </c>
      <c r="Z203" s="207">
        <f>Plan!V77</f>
        <v>0</v>
      </c>
      <c r="AA203" s="206">
        <f>Plan!V78</f>
        <v>0</v>
      </c>
      <c r="AB203" s="207">
        <f>Plan!V79</f>
        <v>0</v>
      </c>
      <c r="AC203" s="206">
        <f>Plan!V80</f>
        <v>0</v>
      </c>
      <c r="AD203" s="207">
        <f>Plan!V81</f>
        <v>0</v>
      </c>
      <c r="AE203" s="206">
        <f>Plan!V82</f>
        <v>0</v>
      </c>
      <c r="AF203" s="207">
        <f>Plan!V83</f>
        <v>0</v>
      </c>
      <c r="AG203" s="206">
        <f>Plan!V84</f>
        <v>0</v>
      </c>
      <c r="AH203" s="207">
        <f>Plan!V85</f>
        <v>0</v>
      </c>
      <c r="AI203" s="206">
        <f>Plan!V86</f>
        <v>0</v>
      </c>
      <c r="AJ203" s="207">
        <f>Plan!V87</f>
        <v>0</v>
      </c>
    </row>
    <row r="204" spans="1:36" ht="6" customHeight="1">
      <c r="A204"/>
      <c r="B204" s="98">
        <f>COUNTIF(Feiertage!$H$3:$H$200,F204)</f>
        <v>0</v>
      </c>
      <c r="C204" s="100">
        <f t="shared" si="9"/>
        <v>1</v>
      </c>
      <c r="D204" s="100">
        <f t="shared" si="10"/>
        <v>7</v>
      </c>
      <c r="E204" s="189"/>
      <c r="F204" s="188">
        <f t="shared" si="11"/>
        <v>42569</v>
      </c>
      <c r="G204" s="206">
        <f>Plan!W58</f>
        <v>0</v>
      </c>
      <c r="H204" s="207">
        <f>Plan!W59</f>
        <v>0</v>
      </c>
      <c r="I204" s="206">
        <f>Plan!W60</f>
        <v>0</v>
      </c>
      <c r="J204" s="207">
        <f>Plan!W61</f>
        <v>0</v>
      </c>
      <c r="K204" s="206">
        <f>Plan!W62</f>
        <v>0</v>
      </c>
      <c r="L204" s="207">
        <f>Plan!W63</f>
        <v>0</v>
      </c>
      <c r="M204" s="206">
        <f>Plan!W64</f>
        <v>0</v>
      </c>
      <c r="N204" s="207">
        <f>Plan!W65</f>
        <v>0</v>
      </c>
      <c r="O204" s="206">
        <f>Plan!W66</f>
        <v>0</v>
      </c>
      <c r="P204" s="207">
        <f>Plan!W67</f>
        <v>0</v>
      </c>
      <c r="Q204" s="206">
        <f>Plan!W68</f>
        <v>0</v>
      </c>
      <c r="R204" s="207">
        <f>Plan!W69</f>
        <v>0</v>
      </c>
      <c r="S204" s="206">
        <f>Plan!W70</f>
        <v>0</v>
      </c>
      <c r="T204" s="207">
        <f>Plan!W71</f>
        <v>0</v>
      </c>
      <c r="U204" s="206">
        <f>Plan!W72</f>
        <v>0</v>
      </c>
      <c r="V204" s="207">
        <f>Plan!W73</f>
        <v>0</v>
      </c>
      <c r="W204" s="206">
        <f>Plan!W74</f>
        <v>0</v>
      </c>
      <c r="X204" s="207">
        <f>Plan!W75</f>
        <v>0</v>
      </c>
      <c r="Y204" s="206">
        <f>Plan!W76</f>
        <v>0</v>
      </c>
      <c r="Z204" s="207">
        <f>Plan!W77</f>
        <v>0</v>
      </c>
      <c r="AA204" s="206">
        <f>Plan!W78</f>
        <v>0</v>
      </c>
      <c r="AB204" s="207">
        <f>Plan!W79</f>
        <v>0</v>
      </c>
      <c r="AC204" s="206">
        <f>Plan!W80</f>
        <v>0</v>
      </c>
      <c r="AD204" s="207">
        <f>Plan!W81</f>
        <v>0</v>
      </c>
      <c r="AE204" s="206">
        <f>Plan!W82</f>
        <v>0</v>
      </c>
      <c r="AF204" s="207">
        <f>Plan!W83</f>
        <v>0</v>
      </c>
      <c r="AG204" s="206">
        <f>Plan!W84</f>
        <v>0</v>
      </c>
      <c r="AH204" s="207">
        <f>Plan!W85</f>
        <v>0</v>
      </c>
      <c r="AI204" s="206">
        <f>Plan!W86</f>
        <v>0</v>
      </c>
      <c r="AJ204" s="207">
        <f>Plan!W87</f>
        <v>0</v>
      </c>
    </row>
    <row r="205" spans="1:36" ht="6" customHeight="1">
      <c r="A205"/>
      <c r="B205" s="98">
        <f>COUNTIF(Feiertage!$H$3:$H$200,F205)</f>
        <v>0</v>
      </c>
      <c r="C205" s="100">
        <f t="shared" si="9"/>
        <v>2</v>
      </c>
      <c r="D205" s="100">
        <f t="shared" si="10"/>
        <v>7</v>
      </c>
      <c r="E205" s="189"/>
      <c r="F205" s="188">
        <f t="shared" si="11"/>
        <v>42570</v>
      </c>
      <c r="G205" s="206">
        <f>Plan!X58</f>
        <v>0</v>
      </c>
      <c r="H205" s="207">
        <f>Plan!X59</f>
        <v>0</v>
      </c>
      <c r="I205" s="206">
        <f>Plan!X60</f>
        <v>0</v>
      </c>
      <c r="J205" s="207">
        <f>Plan!X61</f>
        <v>0</v>
      </c>
      <c r="K205" s="206">
        <f>Plan!X62</f>
        <v>0</v>
      </c>
      <c r="L205" s="207">
        <f>Plan!X63</f>
        <v>0</v>
      </c>
      <c r="M205" s="206">
        <f>Plan!X64</f>
        <v>0</v>
      </c>
      <c r="N205" s="207">
        <f>Plan!X65</f>
        <v>0</v>
      </c>
      <c r="O205" s="206">
        <f>Plan!X66</f>
        <v>0</v>
      </c>
      <c r="P205" s="207">
        <f>Plan!X67</f>
        <v>0</v>
      </c>
      <c r="Q205" s="206">
        <f>Plan!X68</f>
        <v>0</v>
      </c>
      <c r="R205" s="207">
        <f>Plan!X69</f>
        <v>0</v>
      </c>
      <c r="S205" s="206">
        <f>Plan!X70</f>
        <v>0</v>
      </c>
      <c r="T205" s="207">
        <f>Plan!X71</f>
        <v>0</v>
      </c>
      <c r="U205" s="206">
        <f>Plan!X72</f>
        <v>0</v>
      </c>
      <c r="V205" s="207">
        <f>Plan!X73</f>
        <v>0</v>
      </c>
      <c r="W205" s="206">
        <f>Plan!X74</f>
        <v>0</v>
      </c>
      <c r="X205" s="207">
        <f>Plan!X75</f>
        <v>0</v>
      </c>
      <c r="Y205" s="206">
        <f>Plan!X76</f>
        <v>0</v>
      </c>
      <c r="Z205" s="207">
        <f>Plan!X77</f>
        <v>0</v>
      </c>
      <c r="AA205" s="206">
        <f>Plan!X78</f>
        <v>0</v>
      </c>
      <c r="AB205" s="207">
        <f>Plan!X79</f>
        <v>0</v>
      </c>
      <c r="AC205" s="206">
        <f>Plan!X80</f>
        <v>0</v>
      </c>
      <c r="AD205" s="207">
        <f>Plan!X81</f>
        <v>0</v>
      </c>
      <c r="AE205" s="206">
        <f>Plan!X82</f>
        <v>0</v>
      </c>
      <c r="AF205" s="207">
        <f>Plan!X83</f>
        <v>0</v>
      </c>
      <c r="AG205" s="206">
        <f>Plan!X84</f>
        <v>0</v>
      </c>
      <c r="AH205" s="207">
        <f>Plan!X85</f>
        <v>0</v>
      </c>
      <c r="AI205" s="206">
        <f>Plan!X86</f>
        <v>0</v>
      </c>
      <c r="AJ205" s="207">
        <f>Plan!X87</f>
        <v>0</v>
      </c>
    </row>
    <row r="206" spans="1:36" ht="6" customHeight="1">
      <c r="A206"/>
      <c r="B206" s="98">
        <f>COUNTIF(Feiertage!$H$3:$H$200,F206)</f>
        <v>0</v>
      </c>
      <c r="C206" s="100">
        <f t="shared" si="9"/>
        <v>3</v>
      </c>
      <c r="D206" s="100">
        <f t="shared" si="10"/>
        <v>7</v>
      </c>
      <c r="E206" s="189"/>
      <c r="F206" s="188">
        <f t="shared" si="11"/>
        <v>42571</v>
      </c>
      <c r="G206" s="206">
        <f>Plan!Y58</f>
        <v>0</v>
      </c>
      <c r="H206" s="207">
        <f>Plan!Y59</f>
        <v>0</v>
      </c>
      <c r="I206" s="206">
        <f>Plan!Y60</f>
        <v>0</v>
      </c>
      <c r="J206" s="207">
        <f>Plan!Y61</f>
        <v>0</v>
      </c>
      <c r="K206" s="206">
        <f>Plan!Y62</f>
        <v>0</v>
      </c>
      <c r="L206" s="207">
        <f>Plan!Y63</f>
        <v>0</v>
      </c>
      <c r="M206" s="206">
        <f>Plan!Y64</f>
        <v>0</v>
      </c>
      <c r="N206" s="207">
        <f>Plan!Y65</f>
        <v>0</v>
      </c>
      <c r="O206" s="206">
        <f>Plan!Y66</f>
        <v>0</v>
      </c>
      <c r="P206" s="207">
        <f>Plan!Y67</f>
        <v>0</v>
      </c>
      <c r="Q206" s="206">
        <f>Plan!Y68</f>
        <v>0</v>
      </c>
      <c r="R206" s="207">
        <f>Plan!Y69</f>
        <v>0</v>
      </c>
      <c r="S206" s="206">
        <f>Plan!Y70</f>
        <v>0</v>
      </c>
      <c r="T206" s="207">
        <f>Plan!Y71</f>
        <v>0</v>
      </c>
      <c r="U206" s="206">
        <f>Plan!Y72</f>
        <v>0</v>
      </c>
      <c r="V206" s="207">
        <f>Plan!Y73</f>
        <v>0</v>
      </c>
      <c r="W206" s="206">
        <f>Plan!Y74</f>
        <v>0</v>
      </c>
      <c r="X206" s="207">
        <f>Plan!Y75</f>
        <v>0</v>
      </c>
      <c r="Y206" s="206">
        <f>Plan!Y76</f>
        <v>0</v>
      </c>
      <c r="Z206" s="207">
        <f>Plan!Y77</f>
        <v>0</v>
      </c>
      <c r="AA206" s="206">
        <f>Plan!Y78</f>
        <v>0</v>
      </c>
      <c r="AB206" s="207">
        <f>Plan!Y79</f>
        <v>0</v>
      </c>
      <c r="AC206" s="206">
        <f>Plan!Y80</f>
        <v>0</v>
      </c>
      <c r="AD206" s="207">
        <f>Plan!Y81</f>
        <v>0</v>
      </c>
      <c r="AE206" s="206">
        <f>Plan!Y82</f>
        <v>0</v>
      </c>
      <c r="AF206" s="207">
        <f>Plan!Y83</f>
        <v>0</v>
      </c>
      <c r="AG206" s="206">
        <f>Plan!Y84</f>
        <v>0</v>
      </c>
      <c r="AH206" s="207">
        <f>Plan!Y85</f>
        <v>0</v>
      </c>
      <c r="AI206" s="206">
        <f>Plan!Y86</f>
        <v>0</v>
      </c>
      <c r="AJ206" s="207">
        <f>Plan!Y87</f>
        <v>0</v>
      </c>
    </row>
    <row r="207" spans="1:36" ht="6" customHeight="1">
      <c r="A207"/>
      <c r="B207" s="98">
        <f>COUNTIF(Feiertage!$H$3:$H$200,F207)</f>
        <v>0</v>
      </c>
      <c r="C207" s="100">
        <f t="shared" si="9"/>
        <v>4</v>
      </c>
      <c r="D207" s="100">
        <f t="shared" si="10"/>
        <v>7</v>
      </c>
      <c r="E207" s="189"/>
      <c r="F207" s="188">
        <f t="shared" si="11"/>
        <v>42572</v>
      </c>
      <c r="G207" s="206">
        <f>Plan!Z58</f>
        <v>0</v>
      </c>
      <c r="H207" s="207">
        <f>Plan!Z59</f>
        <v>0</v>
      </c>
      <c r="I207" s="206">
        <f>Plan!Z60</f>
        <v>0</v>
      </c>
      <c r="J207" s="207">
        <f>Plan!Z61</f>
        <v>0</v>
      </c>
      <c r="K207" s="206">
        <f>Plan!Z62</f>
        <v>0</v>
      </c>
      <c r="L207" s="207">
        <f>Plan!Z63</f>
        <v>0</v>
      </c>
      <c r="M207" s="206">
        <f>Plan!Z64</f>
        <v>0</v>
      </c>
      <c r="N207" s="207">
        <f>Plan!Z65</f>
        <v>0</v>
      </c>
      <c r="O207" s="206">
        <f>Plan!Z66</f>
        <v>0</v>
      </c>
      <c r="P207" s="207">
        <f>Plan!Z67</f>
        <v>0</v>
      </c>
      <c r="Q207" s="206">
        <f>Plan!Z68</f>
        <v>0</v>
      </c>
      <c r="R207" s="207">
        <f>Plan!Z69</f>
        <v>0</v>
      </c>
      <c r="S207" s="206">
        <f>Plan!Z70</f>
        <v>0</v>
      </c>
      <c r="T207" s="207">
        <f>Plan!Z71</f>
        <v>0</v>
      </c>
      <c r="U207" s="206">
        <f>Plan!Z72</f>
        <v>0</v>
      </c>
      <c r="V207" s="207">
        <f>Plan!Z73</f>
        <v>0</v>
      </c>
      <c r="W207" s="206">
        <f>Plan!Z74</f>
        <v>0</v>
      </c>
      <c r="X207" s="207">
        <f>Plan!Z75</f>
        <v>0</v>
      </c>
      <c r="Y207" s="206">
        <f>Plan!Z76</f>
        <v>0</v>
      </c>
      <c r="Z207" s="207">
        <f>Plan!Z77</f>
        <v>0</v>
      </c>
      <c r="AA207" s="206">
        <f>Plan!Z78</f>
        <v>0</v>
      </c>
      <c r="AB207" s="207">
        <f>Plan!Z79</f>
        <v>0</v>
      </c>
      <c r="AC207" s="206">
        <f>Plan!Z80</f>
        <v>0</v>
      </c>
      <c r="AD207" s="207">
        <f>Plan!Z81</f>
        <v>0</v>
      </c>
      <c r="AE207" s="206">
        <f>Plan!Z82</f>
        <v>0</v>
      </c>
      <c r="AF207" s="207">
        <f>Plan!Z83</f>
        <v>0</v>
      </c>
      <c r="AG207" s="206">
        <f>Plan!Z84</f>
        <v>0</v>
      </c>
      <c r="AH207" s="207">
        <f>Plan!Z85</f>
        <v>0</v>
      </c>
      <c r="AI207" s="206">
        <f>Plan!Z86</f>
        <v>0</v>
      </c>
      <c r="AJ207" s="207">
        <f>Plan!Z87</f>
        <v>0</v>
      </c>
    </row>
    <row r="208" spans="1:36" ht="6" customHeight="1">
      <c r="A208"/>
      <c r="B208" s="98">
        <f>COUNTIF(Feiertage!$H$3:$H$200,F208)</f>
        <v>0</v>
      </c>
      <c r="C208" s="100">
        <f t="shared" si="9"/>
        <v>5</v>
      </c>
      <c r="D208" s="100">
        <f t="shared" si="10"/>
        <v>7</v>
      </c>
      <c r="E208" s="189"/>
      <c r="F208" s="188">
        <f t="shared" si="11"/>
        <v>42573</v>
      </c>
      <c r="G208" s="206">
        <f>Plan!AA58</f>
        <v>0</v>
      </c>
      <c r="H208" s="207">
        <f>Plan!AA59</f>
        <v>0</v>
      </c>
      <c r="I208" s="206">
        <f>Plan!AA60</f>
        <v>0</v>
      </c>
      <c r="J208" s="207">
        <f>Plan!AA61</f>
        <v>0</v>
      </c>
      <c r="K208" s="206">
        <f>Plan!AA62</f>
        <v>0</v>
      </c>
      <c r="L208" s="207">
        <f>Plan!AA63</f>
        <v>0</v>
      </c>
      <c r="M208" s="206">
        <f>Plan!AA64</f>
        <v>0</v>
      </c>
      <c r="N208" s="207">
        <f>Plan!AA65</f>
        <v>0</v>
      </c>
      <c r="O208" s="206">
        <f>Plan!AA66</f>
        <v>0</v>
      </c>
      <c r="P208" s="207">
        <f>Plan!AA67</f>
        <v>0</v>
      </c>
      <c r="Q208" s="206">
        <f>Plan!AA68</f>
        <v>0</v>
      </c>
      <c r="R208" s="207">
        <f>Plan!AA69</f>
        <v>0</v>
      </c>
      <c r="S208" s="206">
        <f>Plan!AA70</f>
        <v>0</v>
      </c>
      <c r="T208" s="207">
        <f>Plan!AA71</f>
        <v>0</v>
      </c>
      <c r="U208" s="206">
        <f>Plan!AA72</f>
        <v>0</v>
      </c>
      <c r="V208" s="207">
        <f>Plan!AA73</f>
        <v>0</v>
      </c>
      <c r="W208" s="206">
        <f>Plan!AA74</f>
        <v>0</v>
      </c>
      <c r="X208" s="207">
        <f>Plan!AA75</f>
        <v>0</v>
      </c>
      <c r="Y208" s="206">
        <f>Plan!AA76</f>
        <v>0</v>
      </c>
      <c r="Z208" s="207">
        <f>Plan!AA77</f>
        <v>0</v>
      </c>
      <c r="AA208" s="206">
        <f>Plan!AA78</f>
        <v>0</v>
      </c>
      <c r="AB208" s="207">
        <f>Plan!AA79</f>
        <v>0</v>
      </c>
      <c r="AC208" s="206">
        <f>Plan!AA80</f>
        <v>0</v>
      </c>
      <c r="AD208" s="207">
        <f>Plan!AA81</f>
        <v>0</v>
      </c>
      <c r="AE208" s="206">
        <f>Plan!AA82</f>
        <v>0</v>
      </c>
      <c r="AF208" s="207">
        <f>Plan!AA83</f>
        <v>0</v>
      </c>
      <c r="AG208" s="206">
        <f>Plan!AA84</f>
        <v>0</v>
      </c>
      <c r="AH208" s="207">
        <f>Plan!AA85</f>
        <v>0</v>
      </c>
      <c r="AI208" s="206">
        <f>Plan!AA86</f>
        <v>0</v>
      </c>
      <c r="AJ208" s="207">
        <f>Plan!AA87</f>
        <v>0</v>
      </c>
    </row>
    <row r="209" spans="1:36" ht="6" customHeight="1">
      <c r="A209"/>
      <c r="B209" s="98">
        <f>COUNTIF(Feiertage!$H$3:$H$200,F209)</f>
        <v>0</v>
      </c>
      <c r="C209" s="100">
        <f t="shared" si="9"/>
        <v>6</v>
      </c>
      <c r="D209" s="100">
        <f t="shared" si="10"/>
        <v>7</v>
      </c>
      <c r="E209" s="189"/>
      <c r="F209" s="188">
        <f t="shared" si="11"/>
        <v>42574</v>
      </c>
      <c r="G209" s="206">
        <f>Plan!AB58</f>
        <v>0</v>
      </c>
      <c r="H209" s="207">
        <f>Plan!AB59</f>
        <v>0</v>
      </c>
      <c r="I209" s="206">
        <f>Plan!AB60</f>
        <v>0</v>
      </c>
      <c r="J209" s="207">
        <f>Plan!AB61</f>
        <v>0</v>
      </c>
      <c r="K209" s="206">
        <f>Plan!AB62</f>
        <v>0</v>
      </c>
      <c r="L209" s="207">
        <f>Plan!AB63</f>
        <v>0</v>
      </c>
      <c r="M209" s="206">
        <f>Plan!AB64</f>
        <v>0</v>
      </c>
      <c r="N209" s="207">
        <f>Plan!AB65</f>
        <v>0</v>
      </c>
      <c r="O209" s="206">
        <f>Plan!AB66</f>
        <v>0</v>
      </c>
      <c r="P209" s="207">
        <f>Plan!AB67</f>
        <v>0</v>
      </c>
      <c r="Q209" s="206">
        <f>Plan!AB68</f>
        <v>0</v>
      </c>
      <c r="R209" s="207">
        <f>Plan!AB69</f>
        <v>0</v>
      </c>
      <c r="S209" s="206">
        <f>Plan!AB70</f>
        <v>0</v>
      </c>
      <c r="T209" s="207">
        <f>Plan!AB71</f>
        <v>0</v>
      </c>
      <c r="U209" s="206">
        <f>Plan!AB72</f>
        <v>0</v>
      </c>
      <c r="V209" s="207">
        <f>Plan!AB73</f>
        <v>0</v>
      </c>
      <c r="W209" s="206">
        <f>Plan!AB74</f>
        <v>0</v>
      </c>
      <c r="X209" s="207">
        <f>Plan!AB75</f>
        <v>0</v>
      </c>
      <c r="Y209" s="206">
        <f>Plan!AB76</f>
        <v>0</v>
      </c>
      <c r="Z209" s="207">
        <f>Plan!AB77</f>
        <v>0</v>
      </c>
      <c r="AA209" s="206">
        <f>Plan!AB78</f>
        <v>0</v>
      </c>
      <c r="AB209" s="207">
        <f>Plan!AB79</f>
        <v>0</v>
      </c>
      <c r="AC209" s="206">
        <f>Plan!AB80</f>
        <v>0</v>
      </c>
      <c r="AD209" s="207">
        <f>Plan!AB81</f>
        <v>0</v>
      </c>
      <c r="AE209" s="206">
        <f>Plan!AB82</f>
        <v>0</v>
      </c>
      <c r="AF209" s="207">
        <f>Plan!AB83</f>
        <v>0</v>
      </c>
      <c r="AG209" s="206">
        <f>Plan!AB84</f>
        <v>0</v>
      </c>
      <c r="AH209" s="207">
        <f>Plan!AB85</f>
        <v>0</v>
      </c>
      <c r="AI209" s="206">
        <f>Plan!AB86</f>
        <v>0</v>
      </c>
      <c r="AJ209" s="207">
        <f>Plan!AB87</f>
        <v>0</v>
      </c>
    </row>
    <row r="210" spans="1:36" ht="6" customHeight="1">
      <c r="A210"/>
      <c r="B210" s="98">
        <f>COUNTIF(Feiertage!$H$3:$H$200,F210)</f>
        <v>0</v>
      </c>
      <c r="C210" s="100">
        <f t="shared" si="9"/>
        <v>7</v>
      </c>
      <c r="D210" s="100">
        <f t="shared" si="10"/>
        <v>7</v>
      </c>
      <c r="E210" s="189"/>
      <c r="F210" s="188">
        <f t="shared" si="11"/>
        <v>42575</v>
      </c>
      <c r="G210" s="206">
        <f>Plan!AC58</f>
        <v>0</v>
      </c>
      <c r="H210" s="207">
        <f>Plan!AC59</f>
        <v>0</v>
      </c>
      <c r="I210" s="206">
        <f>Plan!AC60</f>
        <v>0</v>
      </c>
      <c r="J210" s="207">
        <f>Plan!AC61</f>
        <v>0</v>
      </c>
      <c r="K210" s="206">
        <f>Plan!AC62</f>
        <v>0</v>
      </c>
      <c r="L210" s="207">
        <f>Plan!AC63</f>
        <v>0</v>
      </c>
      <c r="M210" s="206">
        <f>Plan!AC64</f>
        <v>0</v>
      </c>
      <c r="N210" s="207">
        <f>Plan!AC65</f>
        <v>0</v>
      </c>
      <c r="O210" s="206">
        <f>Plan!AC66</f>
        <v>0</v>
      </c>
      <c r="P210" s="207">
        <f>Plan!AC67</f>
        <v>0</v>
      </c>
      <c r="Q210" s="206">
        <f>Plan!AC68</f>
        <v>0</v>
      </c>
      <c r="R210" s="207">
        <f>Plan!AC69</f>
        <v>0</v>
      </c>
      <c r="S210" s="206">
        <f>Plan!AC70</f>
        <v>0</v>
      </c>
      <c r="T210" s="207">
        <f>Plan!AC71</f>
        <v>0</v>
      </c>
      <c r="U210" s="206">
        <f>Plan!AC72</f>
        <v>0</v>
      </c>
      <c r="V210" s="207">
        <f>Plan!AC73</f>
        <v>0</v>
      </c>
      <c r="W210" s="206">
        <f>Plan!AC74</f>
        <v>0</v>
      </c>
      <c r="X210" s="207">
        <f>Plan!AC75</f>
        <v>0</v>
      </c>
      <c r="Y210" s="206">
        <f>Plan!AC76</f>
        <v>0</v>
      </c>
      <c r="Z210" s="207">
        <f>Plan!AC77</f>
        <v>0</v>
      </c>
      <c r="AA210" s="206">
        <f>Plan!AC78</f>
        <v>0</v>
      </c>
      <c r="AB210" s="207">
        <f>Plan!AC79</f>
        <v>0</v>
      </c>
      <c r="AC210" s="206">
        <f>Plan!AC80</f>
        <v>0</v>
      </c>
      <c r="AD210" s="207">
        <f>Plan!AC81</f>
        <v>0</v>
      </c>
      <c r="AE210" s="206">
        <f>Plan!AC82</f>
        <v>0</v>
      </c>
      <c r="AF210" s="207">
        <f>Plan!AC83</f>
        <v>0</v>
      </c>
      <c r="AG210" s="206">
        <f>Plan!AC84</f>
        <v>0</v>
      </c>
      <c r="AH210" s="207">
        <f>Plan!AC85</f>
        <v>0</v>
      </c>
      <c r="AI210" s="206">
        <f>Plan!AC86</f>
        <v>0</v>
      </c>
      <c r="AJ210" s="207">
        <f>Plan!AC87</f>
        <v>0</v>
      </c>
    </row>
    <row r="211" spans="1:36" ht="6" customHeight="1">
      <c r="A211"/>
      <c r="B211" s="98">
        <f>COUNTIF(Feiertage!$H$3:$H$200,F211)</f>
        <v>0</v>
      </c>
      <c r="C211" s="100">
        <f t="shared" si="9"/>
        <v>1</v>
      </c>
      <c r="D211" s="100">
        <f t="shared" si="10"/>
        <v>7</v>
      </c>
      <c r="E211" s="189"/>
      <c r="F211" s="188">
        <f t="shared" si="11"/>
        <v>42576</v>
      </c>
      <c r="G211" s="206">
        <f>Plan!AD58</f>
        <v>0</v>
      </c>
      <c r="H211" s="207">
        <f>Plan!AD59</f>
        <v>0</v>
      </c>
      <c r="I211" s="206">
        <f>Plan!AD60</f>
        <v>0</v>
      </c>
      <c r="J211" s="207">
        <f>Plan!AD61</f>
        <v>0</v>
      </c>
      <c r="K211" s="206">
        <f>Plan!AD62</f>
        <v>0</v>
      </c>
      <c r="L211" s="207">
        <f>Plan!AD63</f>
        <v>0</v>
      </c>
      <c r="M211" s="206">
        <f>Plan!AD64</f>
        <v>0</v>
      </c>
      <c r="N211" s="207">
        <f>Plan!AD65</f>
        <v>0</v>
      </c>
      <c r="O211" s="206">
        <f>Plan!AD66</f>
        <v>0</v>
      </c>
      <c r="P211" s="207">
        <f>Plan!AD67</f>
        <v>0</v>
      </c>
      <c r="Q211" s="206">
        <f>Plan!AD68</f>
        <v>0</v>
      </c>
      <c r="R211" s="207">
        <f>Plan!AD69</f>
        <v>0</v>
      </c>
      <c r="S211" s="206">
        <f>Plan!AD70</f>
        <v>0</v>
      </c>
      <c r="T211" s="207">
        <f>Plan!AD71</f>
        <v>0</v>
      </c>
      <c r="U211" s="206">
        <f>Plan!AD72</f>
        <v>0</v>
      </c>
      <c r="V211" s="207">
        <f>Plan!AD73</f>
        <v>0</v>
      </c>
      <c r="W211" s="206">
        <f>Plan!AD74</f>
        <v>0</v>
      </c>
      <c r="X211" s="207">
        <f>Plan!AD75</f>
        <v>0</v>
      </c>
      <c r="Y211" s="206">
        <f>Plan!AD76</f>
        <v>0</v>
      </c>
      <c r="Z211" s="207">
        <f>Plan!AD77</f>
        <v>0</v>
      </c>
      <c r="AA211" s="206">
        <f>Plan!AD78</f>
        <v>0</v>
      </c>
      <c r="AB211" s="207">
        <f>Plan!AD79</f>
        <v>0</v>
      </c>
      <c r="AC211" s="206">
        <f>Plan!AD80</f>
        <v>0</v>
      </c>
      <c r="AD211" s="207">
        <f>Plan!AD81</f>
        <v>0</v>
      </c>
      <c r="AE211" s="206">
        <f>Plan!AD82</f>
        <v>0</v>
      </c>
      <c r="AF211" s="207">
        <f>Plan!AD83</f>
        <v>0</v>
      </c>
      <c r="AG211" s="206">
        <f>Plan!AD84</f>
        <v>0</v>
      </c>
      <c r="AH211" s="207">
        <f>Plan!AD85</f>
        <v>0</v>
      </c>
      <c r="AI211" s="206">
        <f>Plan!AD86</f>
        <v>0</v>
      </c>
      <c r="AJ211" s="207">
        <f>Plan!AD87</f>
        <v>0</v>
      </c>
    </row>
    <row r="212" spans="1:36" ht="6" customHeight="1">
      <c r="A212"/>
      <c r="B212" s="98">
        <f>COUNTIF(Feiertage!$H$3:$H$200,F212)</f>
        <v>0</v>
      </c>
      <c r="C212" s="100">
        <f t="shared" si="9"/>
        <v>2</v>
      </c>
      <c r="D212" s="100">
        <f t="shared" si="10"/>
        <v>7</v>
      </c>
      <c r="E212" s="189"/>
      <c r="F212" s="188">
        <f t="shared" si="11"/>
        <v>42577</v>
      </c>
      <c r="G212" s="206">
        <f>Plan!AE58</f>
        <v>0</v>
      </c>
      <c r="H212" s="207">
        <f>Plan!AE59</f>
        <v>0</v>
      </c>
      <c r="I212" s="206">
        <f>Plan!AE60</f>
        <v>0</v>
      </c>
      <c r="J212" s="207">
        <f>Plan!AE61</f>
        <v>0</v>
      </c>
      <c r="K212" s="206">
        <f>Plan!AE62</f>
        <v>0</v>
      </c>
      <c r="L212" s="207">
        <f>Plan!AE63</f>
        <v>0</v>
      </c>
      <c r="M212" s="206">
        <f>Plan!AE64</f>
        <v>0</v>
      </c>
      <c r="N212" s="207">
        <f>Plan!AE65</f>
        <v>0</v>
      </c>
      <c r="O212" s="206">
        <f>Plan!AE66</f>
        <v>0</v>
      </c>
      <c r="P212" s="207">
        <f>Plan!AE67</f>
        <v>0</v>
      </c>
      <c r="Q212" s="206">
        <f>Plan!AE68</f>
        <v>0</v>
      </c>
      <c r="R212" s="207">
        <f>Plan!AE69</f>
        <v>0</v>
      </c>
      <c r="S212" s="206">
        <f>Plan!AE70</f>
        <v>0</v>
      </c>
      <c r="T212" s="207">
        <f>Plan!AE71</f>
        <v>0</v>
      </c>
      <c r="U212" s="206">
        <f>Plan!AE72</f>
        <v>0</v>
      </c>
      <c r="V212" s="207">
        <f>Plan!AE73</f>
        <v>0</v>
      </c>
      <c r="W212" s="206">
        <f>Plan!AE74</f>
        <v>0</v>
      </c>
      <c r="X212" s="207">
        <f>Plan!AE75</f>
        <v>0</v>
      </c>
      <c r="Y212" s="206">
        <f>Plan!AE76</f>
        <v>0</v>
      </c>
      <c r="Z212" s="207">
        <f>Plan!AE77</f>
        <v>0</v>
      </c>
      <c r="AA212" s="206">
        <f>Plan!AE78</f>
        <v>0</v>
      </c>
      <c r="AB212" s="207">
        <f>Plan!AE79</f>
        <v>0</v>
      </c>
      <c r="AC212" s="206">
        <f>Plan!AE80</f>
        <v>0</v>
      </c>
      <c r="AD212" s="207">
        <f>Plan!AE81</f>
        <v>0</v>
      </c>
      <c r="AE212" s="206">
        <f>Plan!AE82</f>
        <v>0</v>
      </c>
      <c r="AF212" s="207">
        <f>Plan!AE83</f>
        <v>0</v>
      </c>
      <c r="AG212" s="206">
        <f>Plan!AE84</f>
        <v>0</v>
      </c>
      <c r="AH212" s="207">
        <f>Plan!AE85</f>
        <v>0</v>
      </c>
      <c r="AI212" s="206">
        <f>Plan!AE86</f>
        <v>0</v>
      </c>
      <c r="AJ212" s="207">
        <f>Plan!AE87</f>
        <v>0</v>
      </c>
    </row>
    <row r="213" spans="1:36" ht="6" customHeight="1">
      <c r="A213"/>
      <c r="B213" s="98">
        <f>COUNTIF(Feiertage!$H$3:$H$200,F213)</f>
        <v>0</v>
      </c>
      <c r="C213" s="100">
        <f t="shared" si="9"/>
        <v>3</v>
      </c>
      <c r="D213" s="100">
        <f t="shared" si="10"/>
        <v>7</v>
      </c>
      <c r="E213" s="189"/>
      <c r="F213" s="188">
        <f t="shared" si="11"/>
        <v>42578</v>
      </c>
      <c r="G213" s="206">
        <f>Plan!AF58</f>
        <v>0</v>
      </c>
      <c r="H213" s="207">
        <f>Plan!AF59</f>
        <v>0</v>
      </c>
      <c r="I213" s="206">
        <f>Plan!AF60</f>
        <v>0</v>
      </c>
      <c r="J213" s="207">
        <f>Plan!AF61</f>
        <v>0</v>
      </c>
      <c r="K213" s="206">
        <f>Plan!AF62</f>
        <v>0</v>
      </c>
      <c r="L213" s="207">
        <f>Plan!AF63</f>
        <v>0</v>
      </c>
      <c r="M213" s="206">
        <f>Plan!AF64</f>
        <v>0</v>
      </c>
      <c r="N213" s="207">
        <f>Plan!AF65</f>
        <v>0</v>
      </c>
      <c r="O213" s="206">
        <f>Plan!AF66</f>
        <v>0</v>
      </c>
      <c r="P213" s="207">
        <f>Plan!AF67</f>
        <v>0</v>
      </c>
      <c r="Q213" s="206">
        <f>Plan!AF68</f>
        <v>0</v>
      </c>
      <c r="R213" s="207">
        <f>Plan!AF69</f>
        <v>0</v>
      </c>
      <c r="S213" s="206">
        <f>Plan!AF70</f>
        <v>0</v>
      </c>
      <c r="T213" s="207">
        <f>Plan!AF71</f>
        <v>0</v>
      </c>
      <c r="U213" s="206">
        <f>Plan!AF72</f>
        <v>0</v>
      </c>
      <c r="V213" s="207">
        <f>Plan!AF73</f>
        <v>0</v>
      </c>
      <c r="W213" s="206">
        <f>Plan!AF74</f>
        <v>0</v>
      </c>
      <c r="X213" s="207">
        <f>Plan!AF75</f>
        <v>0</v>
      </c>
      <c r="Y213" s="206">
        <f>Plan!AF76</f>
        <v>0</v>
      </c>
      <c r="Z213" s="207">
        <f>Plan!AF77</f>
        <v>0</v>
      </c>
      <c r="AA213" s="206">
        <f>Plan!AF78</f>
        <v>0</v>
      </c>
      <c r="AB213" s="207">
        <f>Plan!AF79</f>
        <v>0</v>
      </c>
      <c r="AC213" s="206">
        <f>Plan!AF80</f>
        <v>0</v>
      </c>
      <c r="AD213" s="207">
        <f>Plan!AF81</f>
        <v>0</v>
      </c>
      <c r="AE213" s="206">
        <f>Plan!AF82</f>
        <v>0</v>
      </c>
      <c r="AF213" s="207">
        <f>Plan!AF83</f>
        <v>0</v>
      </c>
      <c r="AG213" s="206">
        <f>Plan!AF84</f>
        <v>0</v>
      </c>
      <c r="AH213" s="207">
        <f>Plan!AF85</f>
        <v>0</v>
      </c>
      <c r="AI213" s="206">
        <f>Plan!AF86</f>
        <v>0</v>
      </c>
      <c r="AJ213" s="207">
        <f>Plan!AF87</f>
        <v>0</v>
      </c>
    </row>
    <row r="214" spans="1:36" ht="6" customHeight="1">
      <c r="A214"/>
      <c r="B214" s="98">
        <f>COUNTIF(Feiertage!$H$3:$H$200,F214)</f>
        <v>0</v>
      </c>
      <c r="C214" s="100">
        <f t="shared" si="9"/>
        <v>4</v>
      </c>
      <c r="D214" s="100">
        <f t="shared" si="10"/>
        <v>7</v>
      </c>
      <c r="E214" s="189"/>
      <c r="F214" s="188">
        <f t="shared" si="11"/>
        <v>42579</v>
      </c>
      <c r="G214" s="206">
        <f>Plan!AG58</f>
        <v>0</v>
      </c>
      <c r="H214" s="207">
        <f>Plan!AG59</f>
        <v>0</v>
      </c>
      <c r="I214" s="206">
        <f>Plan!AG60</f>
        <v>0</v>
      </c>
      <c r="J214" s="207">
        <f>Plan!AG61</f>
        <v>0</v>
      </c>
      <c r="K214" s="206">
        <f>Plan!AG62</f>
        <v>0</v>
      </c>
      <c r="L214" s="207">
        <f>Plan!AG63</f>
        <v>0</v>
      </c>
      <c r="M214" s="206">
        <f>Plan!AG64</f>
        <v>0</v>
      </c>
      <c r="N214" s="207">
        <f>Plan!AG65</f>
        <v>0</v>
      </c>
      <c r="O214" s="206">
        <f>Plan!AG66</f>
        <v>0</v>
      </c>
      <c r="P214" s="207">
        <f>Plan!AG67</f>
        <v>0</v>
      </c>
      <c r="Q214" s="206">
        <f>Plan!AG68</f>
        <v>0</v>
      </c>
      <c r="R214" s="207">
        <f>Plan!AG69</f>
        <v>0</v>
      </c>
      <c r="S214" s="206">
        <f>Plan!AG70</f>
        <v>0</v>
      </c>
      <c r="T214" s="207">
        <f>Plan!AG71</f>
        <v>0</v>
      </c>
      <c r="U214" s="206">
        <f>Plan!AG72</f>
        <v>0</v>
      </c>
      <c r="V214" s="207">
        <f>Plan!AG73</f>
        <v>0</v>
      </c>
      <c r="W214" s="206">
        <f>Plan!AG74</f>
        <v>0</v>
      </c>
      <c r="X214" s="207">
        <f>Plan!AG75</f>
        <v>0</v>
      </c>
      <c r="Y214" s="206">
        <f>Plan!AG76</f>
        <v>0</v>
      </c>
      <c r="Z214" s="207">
        <f>Plan!AG77</f>
        <v>0</v>
      </c>
      <c r="AA214" s="206">
        <f>Plan!AG78</f>
        <v>0</v>
      </c>
      <c r="AB214" s="207">
        <f>Plan!AG79</f>
        <v>0</v>
      </c>
      <c r="AC214" s="206">
        <f>Plan!AG80</f>
        <v>0</v>
      </c>
      <c r="AD214" s="207">
        <f>Plan!AG81</f>
        <v>0</v>
      </c>
      <c r="AE214" s="206">
        <f>Plan!AG82</f>
        <v>0</v>
      </c>
      <c r="AF214" s="207">
        <f>Plan!AG83</f>
        <v>0</v>
      </c>
      <c r="AG214" s="206">
        <f>Plan!AG84</f>
        <v>0</v>
      </c>
      <c r="AH214" s="207">
        <f>Plan!AG85</f>
        <v>0</v>
      </c>
      <c r="AI214" s="206">
        <f>Plan!AG86</f>
        <v>0</v>
      </c>
      <c r="AJ214" s="207">
        <f>Plan!AG87</f>
        <v>0</v>
      </c>
    </row>
    <row r="215" spans="1:36" ht="6" customHeight="1">
      <c r="A215"/>
      <c r="B215" s="98">
        <f>COUNTIF(Feiertage!$H$3:$H$200,F215)</f>
        <v>0</v>
      </c>
      <c r="C215" s="100">
        <f t="shared" si="9"/>
        <v>5</v>
      </c>
      <c r="D215" s="100">
        <f t="shared" si="10"/>
        <v>7</v>
      </c>
      <c r="E215" s="189"/>
      <c r="F215" s="188">
        <f t="shared" si="11"/>
        <v>42580</v>
      </c>
      <c r="G215" s="206">
        <f>Plan!AH58</f>
        <v>0</v>
      </c>
      <c r="H215" s="207">
        <f>Plan!AH59</f>
        <v>0</v>
      </c>
      <c r="I215" s="206">
        <f>Plan!AH60</f>
        <v>0</v>
      </c>
      <c r="J215" s="207">
        <f>Plan!AH61</f>
        <v>0</v>
      </c>
      <c r="K215" s="206">
        <f>Plan!AH62</f>
        <v>0</v>
      </c>
      <c r="L215" s="207">
        <f>Plan!AH63</f>
        <v>0</v>
      </c>
      <c r="M215" s="206">
        <f>Plan!AH64</f>
        <v>0</v>
      </c>
      <c r="N215" s="207">
        <f>Plan!AH65</f>
        <v>0</v>
      </c>
      <c r="O215" s="206">
        <f>Plan!AH66</f>
        <v>0</v>
      </c>
      <c r="P215" s="207">
        <f>Plan!AH67</f>
        <v>0</v>
      </c>
      <c r="Q215" s="206">
        <f>Plan!AH68</f>
        <v>0</v>
      </c>
      <c r="R215" s="207">
        <f>Plan!AH69</f>
        <v>0</v>
      </c>
      <c r="S215" s="206">
        <f>Plan!AH70</f>
        <v>0</v>
      </c>
      <c r="T215" s="207">
        <f>Plan!AH71</f>
        <v>0</v>
      </c>
      <c r="U215" s="206">
        <f>Plan!AH72</f>
        <v>0</v>
      </c>
      <c r="V215" s="207">
        <f>Plan!AH73</f>
        <v>0</v>
      </c>
      <c r="W215" s="206">
        <f>Plan!AH74</f>
        <v>0</v>
      </c>
      <c r="X215" s="207">
        <f>Plan!AH75</f>
        <v>0</v>
      </c>
      <c r="Y215" s="206">
        <f>Plan!AH76</f>
        <v>0</v>
      </c>
      <c r="Z215" s="207">
        <f>Plan!AH77</f>
        <v>0</v>
      </c>
      <c r="AA215" s="206">
        <f>Plan!AH78</f>
        <v>0</v>
      </c>
      <c r="AB215" s="207">
        <f>Plan!AH79</f>
        <v>0</v>
      </c>
      <c r="AC215" s="206">
        <f>Plan!AH80</f>
        <v>0</v>
      </c>
      <c r="AD215" s="207">
        <f>Plan!AH81</f>
        <v>0</v>
      </c>
      <c r="AE215" s="206">
        <f>Plan!AH82</f>
        <v>0</v>
      </c>
      <c r="AF215" s="207">
        <f>Plan!AH83</f>
        <v>0</v>
      </c>
      <c r="AG215" s="206">
        <f>Plan!AH84</f>
        <v>0</v>
      </c>
      <c r="AH215" s="207">
        <f>Plan!AH85</f>
        <v>0</v>
      </c>
      <c r="AI215" s="206">
        <f>Plan!AH86</f>
        <v>0</v>
      </c>
      <c r="AJ215" s="207">
        <f>Plan!AH87</f>
        <v>0</v>
      </c>
    </row>
    <row r="216" spans="1:36" ht="6" customHeight="1">
      <c r="A216"/>
      <c r="B216" s="98">
        <f>COUNTIF(Feiertage!$H$3:$H$200,F216)</f>
        <v>0</v>
      </c>
      <c r="C216" s="100">
        <f t="shared" si="9"/>
        <v>6</v>
      </c>
      <c r="D216" s="100">
        <f t="shared" si="10"/>
        <v>7</v>
      </c>
      <c r="E216" s="189"/>
      <c r="F216" s="188">
        <f t="shared" si="11"/>
        <v>42581</v>
      </c>
      <c r="G216" s="206">
        <f>Plan!AI58</f>
        <v>0</v>
      </c>
      <c r="H216" s="207">
        <f>Plan!AI59</f>
        <v>0</v>
      </c>
      <c r="I216" s="206">
        <f>Plan!AI60</f>
        <v>0</v>
      </c>
      <c r="J216" s="207">
        <f>Plan!AI61</f>
        <v>0</v>
      </c>
      <c r="K216" s="206">
        <f>Plan!AI62</f>
        <v>0</v>
      </c>
      <c r="L216" s="207">
        <f>Plan!AI63</f>
        <v>0</v>
      </c>
      <c r="M216" s="206">
        <f>Plan!AI64</f>
        <v>0</v>
      </c>
      <c r="N216" s="207">
        <f>Plan!AI65</f>
        <v>0</v>
      </c>
      <c r="O216" s="206">
        <f>Plan!AI66</f>
        <v>0</v>
      </c>
      <c r="P216" s="207">
        <f>Plan!AI67</f>
        <v>0</v>
      </c>
      <c r="Q216" s="206">
        <f>Plan!AI68</f>
        <v>0</v>
      </c>
      <c r="R216" s="207">
        <f>Plan!AI69</f>
        <v>0</v>
      </c>
      <c r="S216" s="206">
        <f>Plan!AI70</f>
        <v>0</v>
      </c>
      <c r="T216" s="207">
        <f>Plan!AI71</f>
        <v>0</v>
      </c>
      <c r="U216" s="206">
        <f>Plan!AI72</f>
        <v>0</v>
      </c>
      <c r="V216" s="207">
        <f>Plan!AI73</f>
        <v>0</v>
      </c>
      <c r="W216" s="206">
        <f>Plan!AI74</f>
        <v>0</v>
      </c>
      <c r="X216" s="207">
        <f>Plan!AI75</f>
        <v>0</v>
      </c>
      <c r="Y216" s="206">
        <f>Plan!AI76</f>
        <v>0</v>
      </c>
      <c r="Z216" s="207">
        <f>Plan!AI77</f>
        <v>0</v>
      </c>
      <c r="AA216" s="206">
        <f>Plan!AI78</f>
        <v>0</v>
      </c>
      <c r="AB216" s="207">
        <f>Plan!AI79</f>
        <v>0</v>
      </c>
      <c r="AC216" s="206">
        <f>Plan!AI80</f>
        <v>0</v>
      </c>
      <c r="AD216" s="207">
        <f>Plan!AI81</f>
        <v>0</v>
      </c>
      <c r="AE216" s="206">
        <f>Plan!AI82</f>
        <v>0</v>
      </c>
      <c r="AF216" s="207">
        <f>Plan!AI83</f>
        <v>0</v>
      </c>
      <c r="AG216" s="206">
        <f>Plan!AI84</f>
        <v>0</v>
      </c>
      <c r="AH216" s="207">
        <f>Plan!AI85</f>
        <v>0</v>
      </c>
      <c r="AI216" s="206">
        <f>Plan!AI86</f>
        <v>0</v>
      </c>
      <c r="AJ216" s="207">
        <f>Plan!AI87</f>
        <v>0</v>
      </c>
    </row>
    <row r="217" spans="1:36" ht="6" customHeight="1">
      <c r="A217"/>
      <c r="B217" s="98">
        <f>COUNTIF(Feiertage!$H$3:$H$200,F217)</f>
        <v>0</v>
      </c>
      <c r="C217" s="100">
        <f t="shared" si="9"/>
        <v>7</v>
      </c>
      <c r="D217" s="100">
        <f t="shared" si="10"/>
        <v>7</v>
      </c>
      <c r="E217" s="189"/>
      <c r="F217" s="188">
        <f t="shared" si="11"/>
        <v>42582</v>
      </c>
      <c r="G217" s="206">
        <f>Plan!AJ58</f>
        <v>0</v>
      </c>
      <c r="H217" s="207">
        <f>Plan!AJ59</f>
        <v>0</v>
      </c>
      <c r="I217" s="206">
        <f>Plan!AJ60</f>
        <v>0</v>
      </c>
      <c r="J217" s="207">
        <f>Plan!AJ61</f>
        <v>0</v>
      </c>
      <c r="K217" s="206">
        <f>Plan!AJ62</f>
        <v>0</v>
      </c>
      <c r="L217" s="207">
        <f>Plan!AJ63</f>
        <v>0</v>
      </c>
      <c r="M217" s="206">
        <f>Plan!AJ64</f>
        <v>0</v>
      </c>
      <c r="N217" s="207">
        <f>Plan!AJ65</f>
        <v>0</v>
      </c>
      <c r="O217" s="206">
        <f>Plan!AJ66</f>
        <v>0</v>
      </c>
      <c r="P217" s="207">
        <f>Plan!AJ67</f>
        <v>0</v>
      </c>
      <c r="Q217" s="206">
        <f>Plan!AJ68</f>
        <v>0</v>
      </c>
      <c r="R217" s="207">
        <f>Plan!AJ69</f>
        <v>0</v>
      </c>
      <c r="S217" s="206">
        <f>Plan!AJ70</f>
        <v>0</v>
      </c>
      <c r="T217" s="207">
        <f>Plan!AJ71</f>
        <v>0</v>
      </c>
      <c r="U217" s="206">
        <f>Plan!AJ72</f>
        <v>0</v>
      </c>
      <c r="V217" s="207">
        <f>Plan!AJ73</f>
        <v>0</v>
      </c>
      <c r="W217" s="206">
        <f>Plan!AJ74</f>
        <v>0</v>
      </c>
      <c r="X217" s="207">
        <f>Plan!AJ75</f>
        <v>0</v>
      </c>
      <c r="Y217" s="206">
        <f>Plan!AJ76</f>
        <v>0</v>
      </c>
      <c r="Z217" s="207">
        <f>Plan!AJ77</f>
        <v>0</v>
      </c>
      <c r="AA217" s="206">
        <f>Plan!AJ78</f>
        <v>0</v>
      </c>
      <c r="AB217" s="207">
        <f>Plan!AJ79</f>
        <v>0</v>
      </c>
      <c r="AC217" s="206">
        <f>Plan!AJ80</f>
        <v>0</v>
      </c>
      <c r="AD217" s="207">
        <f>Plan!AJ81</f>
        <v>0</v>
      </c>
      <c r="AE217" s="206">
        <f>Plan!AJ82</f>
        <v>0</v>
      </c>
      <c r="AF217" s="207">
        <f>Plan!AJ83</f>
        <v>0</v>
      </c>
      <c r="AG217" s="206">
        <f>Plan!AJ84</f>
        <v>0</v>
      </c>
      <c r="AH217" s="207">
        <f>Plan!AJ85</f>
        <v>0</v>
      </c>
      <c r="AI217" s="206">
        <f>Plan!AJ86</f>
        <v>0</v>
      </c>
      <c r="AJ217" s="207">
        <f>Plan!AJ87</f>
        <v>0</v>
      </c>
    </row>
    <row r="218" spans="1:36" ht="6" customHeight="1">
      <c r="A218"/>
      <c r="B218" s="98">
        <f>COUNTIF(Feiertage!$H$3:$H$200,F218)</f>
        <v>0</v>
      </c>
      <c r="C218" s="100">
        <f t="shared" si="9"/>
        <v>1</v>
      </c>
      <c r="D218" s="100">
        <f t="shared" si="10"/>
        <v>8</v>
      </c>
      <c r="E218" s="189"/>
      <c r="F218" s="188">
        <f t="shared" si="11"/>
        <v>42583</v>
      </c>
      <c r="G218" s="206">
        <f>Plan!AK58</f>
        <v>0</v>
      </c>
      <c r="H218" s="207">
        <f>Plan!AK59</f>
        <v>0</v>
      </c>
      <c r="I218" s="206">
        <f>Plan!AK60</f>
        <v>0</v>
      </c>
      <c r="J218" s="207">
        <f>Plan!AK61</f>
        <v>0</v>
      </c>
      <c r="K218" s="206">
        <f>Plan!AK62</f>
        <v>0</v>
      </c>
      <c r="L218" s="207">
        <f>Plan!AK63</f>
        <v>0</v>
      </c>
      <c r="M218" s="206">
        <f>Plan!AK64</f>
        <v>0</v>
      </c>
      <c r="N218" s="207">
        <f>Plan!AK65</f>
        <v>0</v>
      </c>
      <c r="O218" s="206">
        <f>Plan!AK66</f>
        <v>0</v>
      </c>
      <c r="P218" s="207">
        <f>Plan!AK67</f>
        <v>0</v>
      </c>
      <c r="Q218" s="206">
        <f>Plan!AK68</f>
        <v>0</v>
      </c>
      <c r="R218" s="207">
        <f>Plan!AK69</f>
        <v>0</v>
      </c>
      <c r="S218" s="206">
        <f>Plan!AK70</f>
        <v>0</v>
      </c>
      <c r="T218" s="207">
        <f>Plan!AK71</f>
        <v>0</v>
      </c>
      <c r="U218" s="206">
        <f>Plan!AK72</f>
        <v>0</v>
      </c>
      <c r="V218" s="207">
        <f>Plan!AK73</f>
        <v>0</v>
      </c>
      <c r="W218" s="206">
        <f>Plan!AK74</f>
        <v>0</v>
      </c>
      <c r="X218" s="207">
        <f>Plan!AK75</f>
        <v>0</v>
      </c>
      <c r="Y218" s="206">
        <f>Plan!AK76</f>
        <v>0</v>
      </c>
      <c r="Z218" s="207">
        <f>Plan!AK77</f>
        <v>0</v>
      </c>
      <c r="AA218" s="206">
        <f>Plan!AK78</f>
        <v>0</v>
      </c>
      <c r="AB218" s="207">
        <f>Plan!AK79</f>
        <v>0</v>
      </c>
      <c r="AC218" s="206">
        <f>Plan!AK80</f>
        <v>0</v>
      </c>
      <c r="AD218" s="207">
        <f>Plan!AK81</f>
        <v>0</v>
      </c>
      <c r="AE218" s="206">
        <f>Plan!AK82</f>
        <v>0</v>
      </c>
      <c r="AF218" s="207">
        <f>Plan!AK83</f>
        <v>0</v>
      </c>
      <c r="AG218" s="206">
        <f>Plan!AK84</f>
        <v>0</v>
      </c>
      <c r="AH218" s="207">
        <f>Plan!AK85</f>
        <v>0</v>
      </c>
      <c r="AI218" s="206">
        <f>Plan!AK86</f>
        <v>0</v>
      </c>
      <c r="AJ218" s="207">
        <f>Plan!AK87</f>
        <v>0</v>
      </c>
    </row>
    <row r="219" spans="1:36" ht="6" customHeight="1">
      <c r="A219"/>
      <c r="B219" s="98">
        <f>COUNTIF(Feiertage!$H$3:$H$200,F219)</f>
        <v>0</v>
      </c>
      <c r="C219" s="100">
        <f t="shared" si="9"/>
        <v>2</v>
      </c>
      <c r="D219" s="100">
        <f t="shared" si="10"/>
        <v>8</v>
      </c>
      <c r="E219" s="189"/>
      <c r="F219" s="188">
        <f t="shared" si="11"/>
        <v>42584</v>
      </c>
      <c r="G219" s="206">
        <f>Plan!AL58</f>
        <v>0</v>
      </c>
      <c r="H219" s="207">
        <f>Plan!AL59</f>
        <v>0</v>
      </c>
      <c r="I219" s="206">
        <f>Plan!AL60</f>
        <v>0</v>
      </c>
      <c r="J219" s="207">
        <f>Plan!AL61</f>
        <v>0</v>
      </c>
      <c r="K219" s="206">
        <f>Plan!AL62</f>
        <v>0</v>
      </c>
      <c r="L219" s="207">
        <f>Plan!AL63</f>
        <v>0</v>
      </c>
      <c r="M219" s="206">
        <f>Plan!AL64</f>
        <v>0</v>
      </c>
      <c r="N219" s="207">
        <f>Plan!AL65</f>
        <v>0</v>
      </c>
      <c r="O219" s="206">
        <f>Plan!AL66</f>
        <v>0</v>
      </c>
      <c r="P219" s="207">
        <f>Plan!AL67</f>
        <v>0</v>
      </c>
      <c r="Q219" s="206">
        <f>Plan!AL68</f>
        <v>0</v>
      </c>
      <c r="R219" s="207">
        <f>Plan!AL69</f>
        <v>0</v>
      </c>
      <c r="S219" s="206">
        <f>Plan!AL70</f>
        <v>0</v>
      </c>
      <c r="T219" s="207">
        <f>Plan!AL71</f>
        <v>0</v>
      </c>
      <c r="U219" s="206">
        <f>Plan!AL72</f>
        <v>0</v>
      </c>
      <c r="V219" s="207">
        <f>Plan!AL73</f>
        <v>0</v>
      </c>
      <c r="W219" s="206">
        <f>Plan!AL74</f>
        <v>0</v>
      </c>
      <c r="X219" s="207">
        <f>Plan!AL75</f>
        <v>0</v>
      </c>
      <c r="Y219" s="206">
        <f>Plan!AL76</f>
        <v>0</v>
      </c>
      <c r="Z219" s="207">
        <f>Plan!AL77</f>
        <v>0</v>
      </c>
      <c r="AA219" s="206">
        <f>Plan!AL78</f>
        <v>0</v>
      </c>
      <c r="AB219" s="207">
        <f>Plan!AL79</f>
        <v>0</v>
      </c>
      <c r="AC219" s="206">
        <f>Plan!AL80</f>
        <v>0</v>
      </c>
      <c r="AD219" s="207">
        <f>Plan!AL81</f>
        <v>0</v>
      </c>
      <c r="AE219" s="206">
        <f>Plan!AL82</f>
        <v>0</v>
      </c>
      <c r="AF219" s="207">
        <f>Plan!AL83</f>
        <v>0</v>
      </c>
      <c r="AG219" s="206">
        <f>Plan!AL84</f>
        <v>0</v>
      </c>
      <c r="AH219" s="207">
        <f>Plan!AL85</f>
        <v>0</v>
      </c>
      <c r="AI219" s="206">
        <f>Plan!AL86</f>
        <v>0</v>
      </c>
      <c r="AJ219" s="207">
        <f>Plan!AL87</f>
        <v>0</v>
      </c>
    </row>
    <row r="220" spans="1:36" ht="6" customHeight="1">
      <c r="A220"/>
      <c r="B220" s="98">
        <f>COUNTIF(Feiertage!$H$3:$H$200,F220)</f>
        <v>0</v>
      </c>
      <c r="C220" s="100">
        <f t="shared" si="9"/>
        <v>3</v>
      </c>
      <c r="D220" s="100">
        <f t="shared" si="10"/>
        <v>8</v>
      </c>
      <c r="E220" s="189"/>
      <c r="F220" s="188">
        <f t="shared" si="11"/>
        <v>42585</v>
      </c>
      <c r="G220" s="206">
        <f>Plan!AM58</f>
        <v>0</v>
      </c>
      <c r="H220" s="207">
        <f>Plan!AM59</f>
        <v>0</v>
      </c>
      <c r="I220" s="206">
        <f>Plan!AM60</f>
        <v>0</v>
      </c>
      <c r="J220" s="207">
        <f>Plan!AM61</f>
        <v>0</v>
      </c>
      <c r="K220" s="206">
        <f>Plan!AM62</f>
        <v>0</v>
      </c>
      <c r="L220" s="207">
        <f>Plan!AM63</f>
        <v>0</v>
      </c>
      <c r="M220" s="206">
        <f>Plan!AM64</f>
        <v>0</v>
      </c>
      <c r="N220" s="207">
        <f>Plan!AM65</f>
        <v>0</v>
      </c>
      <c r="O220" s="206">
        <f>Plan!AM66</f>
        <v>0</v>
      </c>
      <c r="P220" s="207">
        <f>Plan!AM67</f>
        <v>0</v>
      </c>
      <c r="Q220" s="206">
        <f>Plan!AM68</f>
        <v>0</v>
      </c>
      <c r="R220" s="207">
        <f>Plan!AM69</f>
        <v>0</v>
      </c>
      <c r="S220" s="206">
        <f>Plan!AM70</f>
        <v>0</v>
      </c>
      <c r="T220" s="207">
        <f>Plan!AM71</f>
        <v>0</v>
      </c>
      <c r="U220" s="206">
        <f>Plan!AM72</f>
        <v>0</v>
      </c>
      <c r="V220" s="207">
        <f>Plan!AM73</f>
        <v>0</v>
      </c>
      <c r="W220" s="206">
        <f>Plan!AM74</f>
        <v>0</v>
      </c>
      <c r="X220" s="207">
        <f>Plan!AM75</f>
        <v>0</v>
      </c>
      <c r="Y220" s="206">
        <f>Plan!AM76</f>
        <v>0</v>
      </c>
      <c r="Z220" s="207">
        <f>Plan!AM77</f>
        <v>0</v>
      </c>
      <c r="AA220" s="206">
        <f>Plan!AM78</f>
        <v>0</v>
      </c>
      <c r="AB220" s="207">
        <f>Plan!AM79</f>
        <v>0</v>
      </c>
      <c r="AC220" s="206">
        <f>Plan!AM80</f>
        <v>0</v>
      </c>
      <c r="AD220" s="207">
        <f>Plan!AM81</f>
        <v>0</v>
      </c>
      <c r="AE220" s="206">
        <f>Plan!AM82</f>
        <v>0</v>
      </c>
      <c r="AF220" s="207">
        <f>Plan!AM83</f>
        <v>0</v>
      </c>
      <c r="AG220" s="206">
        <f>Plan!AM84</f>
        <v>0</v>
      </c>
      <c r="AH220" s="207">
        <f>Plan!AM85</f>
        <v>0</v>
      </c>
      <c r="AI220" s="206">
        <f>Plan!AM86</f>
        <v>0</v>
      </c>
      <c r="AJ220" s="207">
        <f>Plan!AM87</f>
        <v>0</v>
      </c>
    </row>
    <row r="221" spans="1:36" ht="6" customHeight="1">
      <c r="A221"/>
      <c r="B221" s="98">
        <f>COUNTIF(Feiertage!$H$3:$H$200,F221)</f>
        <v>0</v>
      </c>
      <c r="C221" s="100">
        <f t="shared" si="9"/>
        <v>4</v>
      </c>
      <c r="D221" s="100">
        <f t="shared" si="10"/>
        <v>8</v>
      </c>
      <c r="E221" s="189"/>
      <c r="F221" s="188">
        <f t="shared" si="11"/>
        <v>42586</v>
      </c>
      <c r="G221" s="206">
        <f>Plan!AN58</f>
        <v>0</v>
      </c>
      <c r="H221" s="207">
        <f>Plan!AN59</f>
        <v>0</v>
      </c>
      <c r="I221" s="206">
        <f>Plan!AN60</f>
        <v>0</v>
      </c>
      <c r="J221" s="207">
        <f>Plan!AN61</f>
        <v>0</v>
      </c>
      <c r="K221" s="206">
        <f>Plan!AN62</f>
        <v>0</v>
      </c>
      <c r="L221" s="207">
        <f>Plan!AN63</f>
        <v>0</v>
      </c>
      <c r="M221" s="206">
        <f>Plan!AN64</f>
        <v>0</v>
      </c>
      <c r="N221" s="207">
        <f>Plan!AN65</f>
        <v>0</v>
      </c>
      <c r="O221" s="206">
        <f>Plan!AN66</f>
        <v>0</v>
      </c>
      <c r="P221" s="207">
        <f>Plan!AN67</f>
        <v>0</v>
      </c>
      <c r="Q221" s="206">
        <f>Plan!AN68</f>
        <v>0</v>
      </c>
      <c r="R221" s="207">
        <f>Plan!AN69</f>
        <v>0</v>
      </c>
      <c r="S221" s="206">
        <f>Plan!AN70</f>
        <v>0</v>
      </c>
      <c r="T221" s="207">
        <f>Plan!AN71</f>
        <v>0</v>
      </c>
      <c r="U221" s="206">
        <f>Plan!AN72</f>
        <v>0</v>
      </c>
      <c r="V221" s="207">
        <f>Plan!AN73</f>
        <v>0</v>
      </c>
      <c r="W221" s="206">
        <f>Plan!AN74</f>
        <v>0</v>
      </c>
      <c r="X221" s="207">
        <f>Plan!AN75</f>
        <v>0</v>
      </c>
      <c r="Y221" s="206">
        <f>Plan!AN76</f>
        <v>0</v>
      </c>
      <c r="Z221" s="207">
        <f>Plan!AN77</f>
        <v>0</v>
      </c>
      <c r="AA221" s="206">
        <f>Plan!AN78</f>
        <v>0</v>
      </c>
      <c r="AB221" s="207">
        <f>Plan!AN79</f>
        <v>0</v>
      </c>
      <c r="AC221" s="206">
        <f>Plan!AN80</f>
        <v>0</v>
      </c>
      <c r="AD221" s="207">
        <f>Plan!AN81</f>
        <v>0</v>
      </c>
      <c r="AE221" s="206">
        <f>Plan!AN82</f>
        <v>0</v>
      </c>
      <c r="AF221" s="207">
        <f>Plan!AN83</f>
        <v>0</v>
      </c>
      <c r="AG221" s="206">
        <f>Plan!AN84</f>
        <v>0</v>
      </c>
      <c r="AH221" s="207">
        <f>Plan!AN85</f>
        <v>0</v>
      </c>
      <c r="AI221" s="206">
        <f>Plan!AN86</f>
        <v>0</v>
      </c>
      <c r="AJ221" s="207">
        <f>Plan!AN87</f>
        <v>0</v>
      </c>
    </row>
    <row r="222" spans="1:36" ht="6" customHeight="1">
      <c r="A222"/>
      <c r="B222" s="98">
        <f>COUNTIF(Feiertage!$H$3:$H$200,F222)</f>
        <v>0</v>
      </c>
      <c r="C222" s="100">
        <f t="shared" si="9"/>
        <v>5</v>
      </c>
      <c r="D222" s="100">
        <f t="shared" si="10"/>
        <v>8</v>
      </c>
      <c r="E222" s="189"/>
      <c r="F222" s="188">
        <f t="shared" si="11"/>
        <v>42587</v>
      </c>
      <c r="G222" s="206">
        <f>Plan!AO58</f>
        <v>0</v>
      </c>
      <c r="H222" s="207">
        <f>Plan!AO59</f>
        <v>0</v>
      </c>
      <c r="I222" s="206">
        <f>Plan!AO60</f>
        <v>0</v>
      </c>
      <c r="J222" s="207">
        <f>Plan!AO61</f>
        <v>0</v>
      </c>
      <c r="K222" s="206">
        <f>Plan!AO62</f>
        <v>0</v>
      </c>
      <c r="L222" s="207">
        <f>Plan!AO63</f>
        <v>0</v>
      </c>
      <c r="M222" s="206">
        <f>Plan!AO64</f>
        <v>0</v>
      </c>
      <c r="N222" s="207">
        <f>Plan!AO65</f>
        <v>0</v>
      </c>
      <c r="O222" s="206">
        <f>Plan!AO66</f>
        <v>0</v>
      </c>
      <c r="P222" s="207">
        <f>Plan!AO67</f>
        <v>0</v>
      </c>
      <c r="Q222" s="206">
        <f>Plan!AO68</f>
        <v>0</v>
      </c>
      <c r="R222" s="207">
        <f>Plan!AO69</f>
        <v>0</v>
      </c>
      <c r="S222" s="206">
        <f>Plan!AO70</f>
        <v>0</v>
      </c>
      <c r="T222" s="207">
        <f>Plan!AO71</f>
        <v>0</v>
      </c>
      <c r="U222" s="206">
        <f>Plan!AO72</f>
        <v>0</v>
      </c>
      <c r="V222" s="207">
        <f>Plan!AO73</f>
        <v>0</v>
      </c>
      <c r="W222" s="206">
        <f>Plan!AO74</f>
        <v>0</v>
      </c>
      <c r="X222" s="207">
        <f>Plan!AO75</f>
        <v>0</v>
      </c>
      <c r="Y222" s="206">
        <f>Plan!AO76</f>
        <v>0</v>
      </c>
      <c r="Z222" s="207">
        <f>Plan!AO77</f>
        <v>0</v>
      </c>
      <c r="AA222" s="206">
        <f>Plan!AO78</f>
        <v>0</v>
      </c>
      <c r="AB222" s="207">
        <f>Plan!AO79</f>
        <v>0</v>
      </c>
      <c r="AC222" s="206">
        <f>Plan!AO80</f>
        <v>0</v>
      </c>
      <c r="AD222" s="207">
        <f>Plan!AO81</f>
        <v>0</v>
      </c>
      <c r="AE222" s="206">
        <f>Plan!AO82</f>
        <v>0</v>
      </c>
      <c r="AF222" s="207">
        <f>Plan!AO83</f>
        <v>0</v>
      </c>
      <c r="AG222" s="206">
        <f>Plan!AO84</f>
        <v>0</v>
      </c>
      <c r="AH222" s="207">
        <f>Plan!AO85</f>
        <v>0</v>
      </c>
      <c r="AI222" s="206">
        <f>Plan!AO86</f>
        <v>0</v>
      </c>
      <c r="AJ222" s="207">
        <f>Plan!AO87</f>
        <v>0</v>
      </c>
    </row>
    <row r="223" spans="1:36" ht="6" customHeight="1">
      <c r="A223"/>
      <c r="B223" s="98">
        <f>COUNTIF(Feiertage!$H$3:$H$200,F223)</f>
        <v>0</v>
      </c>
      <c r="C223" s="100">
        <f t="shared" si="9"/>
        <v>6</v>
      </c>
      <c r="D223" s="100">
        <f t="shared" si="10"/>
        <v>8</v>
      </c>
      <c r="E223" s="189"/>
      <c r="F223" s="188">
        <f t="shared" si="11"/>
        <v>42588</v>
      </c>
      <c r="G223" s="206">
        <f>Plan!AP58</f>
        <v>0</v>
      </c>
      <c r="H223" s="207">
        <f>Plan!AP59</f>
        <v>0</v>
      </c>
      <c r="I223" s="206">
        <f>Plan!AP60</f>
        <v>0</v>
      </c>
      <c r="J223" s="207">
        <f>Plan!AP61</f>
        <v>0</v>
      </c>
      <c r="K223" s="206">
        <f>Plan!AP62</f>
        <v>0</v>
      </c>
      <c r="L223" s="207">
        <f>Plan!AP63</f>
        <v>0</v>
      </c>
      <c r="M223" s="206">
        <f>Plan!AP64</f>
        <v>0</v>
      </c>
      <c r="N223" s="207">
        <f>Plan!AP65</f>
        <v>0</v>
      </c>
      <c r="O223" s="206">
        <f>Plan!AP66</f>
        <v>0</v>
      </c>
      <c r="P223" s="207">
        <f>Plan!AP67</f>
        <v>0</v>
      </c>
      <c r="Q223" s="206">
        <f>Plan!AP68</f>
        <v>0</v>
      </c>
      <c r="R223" s="207">
        <f>Plan!AP69</f>
        <v>0</v>
      </c>
      <c r="S223" s="206">
        <f>Plan!AP70</f>
        <v>0</v>
      </c>
      <c r="T223" s="207">
        <f>Plan!AP71</f>
        <v>0</v>
      </c>
      <c r="U223" s="206">
        <f>Plan!AP72</f>
        <v>0</v>
      </c>
      <c r="V223" s="207">
        <f>Plan!AP73</f>
        <v>0</v>
      </c>
      <c r="W223" s="206">
        <f>Plan!AP74</f>
        <v>0</v>
      </c>
      <c r="X223" s="207">
        <f>Plan!AP75</f>
        <v>0</v>
      </c>
      <c r="Y223" s="206">
        <f>Plan!AP76</f>
        <v>0</v>
      </c>
      <c r="Z223" s="207">
        <f>Plan!AP77</f>
        <v>0</v>
      </c>
      <c r="AA223" s="206">
        <f>Plan!AP78</f>
        <v>0</v>
      </c>
      <c r="AB223" s="207">
        <f>Plan!AP79</f>
        <v>0</v>
      </c>
      <c r="AC223" s="206">
        <f>Plan!AP80</f>
        <v>0</v>
      </c>
      <c r="AD223" s="207">
        <f>Plan!AP81</f>
        <v>0</v>
      </c>
      <c r="AE223" s="206">
        <f>Plan!AP82</f>
        <v>0</v>
      </c>
      <c r="AF223" s="207">
        <f>Plan!AP83</f>
        <v>0</v>
      </c>
      <c r="AG223" s="206">
        <f>Plan!AP84</f>
        <v>0</v>
      </c>
      <c r="AH223" s="207">
        <f>Plan!AP85</f>
        <v>0</v>
      </c>
      <c r="AI223" s="206">
        <f>Plan!AP86</f>
        <v>0</v>
      </c>
      <c r="AJ223" s="207">
        <f>Plan!AP87</f>
        <v>0</v>
      </c>
    </row>
    <row r="224" spans="1:36" ht="6" customHeight="1">
      <c r="A224"/>
      <c r="B224" s="98">
        <f>COUNTIF(Feiertage!$H$3:$H$200,F224)</f>
        <v>0</v>
      </c>
      <c r="C224" s="100">
        <f t="shared" si="9"/>
        <v>7</v>
      </c>
      <c r="D224" s="100">
        <f t="shared" si="10"/>
        <v>8</v>
      </c>
      <c r="E224" s="189"/>
      <c r="F224" s="188">
        <f t="shared" si="11"/>
        <v>42589</v>
      </c>
      <c r="G224" s="206">
        <f>Plan!AQ58</f>
        <v>0</v>
      </c>
      <c r="H224" s="207">
        <f>Plan!AQ59</f>
        <v>0</v>
      </c>
      <c r="I224" s="206">
        <f>Plan!AQ60</f>
        <v>0</v>
      </c>
      <c r="J224" s="207">
        <f>Plan!AQ61</f>
        <v>0</v>
      </c>
      <c r="K224" s="206">
        <f>Plan!AQ62</f>
        <v>0</v>
      </c>
      <c r="L224" s="207">
        <f>Plan!AQ63</f>
        <v>0</v>
      </c>
      <c r="M224" s="206">
        <f>Plan!AQ64</f>
        <v>0</v>
      </c>
      <c r="N224" s="207">
        <f>Plan!AQ65</f>
        <v>0</v>
      </c>
      <c r="O224" s="206">
        <f>Plan!AQ66</f>
        <v>0</v>
      </c>
      <c r="P224" s="207">
        <f>Plan!AQ67</f>
        <v>0</v>
      </c>
      <c r="Q224" s="206">
        <f>Plan!AQ68</f>
        <v>0</v>
      </c>
      <c r="R224" s="207">
        <f>Plan!AQ69</f>
        <v>0</v>
      </c>
      <c r="S224" s="206">
        <f>Plan!AQ70</f>
        <v>0</v>
      </c>
      <c r="T224" s="207">
        <f>Plan!AQ71</f>
        <v>0</v>
      </c>
      <c r="U224" s="206">
        <f>Plan!AQ72</f>
        <v>0</v>
      </c>
      <c r="V224" s="207">
        <f>Plan!AQ73</f>
        <v>0</v>
      </c>
      <c r="W224" s="206">
        <f>Plan!AQ74</f>
        <v>0</v>
      </c>
      <c r="X224" s="207">
        <f>Plan!AQ75</f>
        <v>0</v>
      </c>
      <c r="Y224" s="206">
        <f>Plan!AQ76</f>
        <v>0</v>
      </c>
      <c r="Z224" s="207">
        <f>Plan!AQ77</f>
        <v>0</v>
      </c>
      <c r="AA224" s="206">
        <f>Plan!AQ78</f>
        <v>0</v>
      </c>
      <c r="AB224" s="207">
        <f>Plan!AQ79</f>
        <v>0</v>
      </c>
      <c r="AC224" s="206">
        <f>Plan!AQ80</f>
        <v>0</v>
      </c>
      <c r="AD224" s="207">
        <f>Plan!AQ81</f>
        <v>0</v>
      </c>
      <c r="AE224" s="206">
        <f>Plan!AQ82</f>
        <v>0</v>
      </c>
      <c r="AF224" s="207">
        <f>Plan!AQ83</f>
        <v>0</v>
      </c>
      <c r="AG224" s="206">
        <f>Plan!AQ84</f>
        <v>0</v>
      </c>
      <c r="AH224" s="207">
        <f>Plan!AQ85</f>
        <v>0</v>
      </c>
      <c r="AI224" s="206">
        <f>Plan!AQ86</f>
        <v>0</v>
      </c>
      <c r="AJ224" s="207">
        <f>Plan!AQ87</f>
        <v>0</v>
      </c>
    </row>
    <row r="225" spans="1:36" ht="6" customHeight="1">
      <c r="A225"/>
      <c r="B225" s="98">
        <f>COUNTIF(Feiertage!$H$3:$H$200,F225)</f>
        <v>0</v>
      </c>
      <c r="C225" s="100">
        <f t="shared" si="9"/>
        <v>1</v>
      </c>
      <c r="D225" s="100">
        <f t="shared" si="10"/>
        <v>8</v>
      </c>
      <c r="E225" s="189"/>
      <c r="F225" s="188">
        <f t="shared" si="11"/>
        <v>42590</v>
      </c>
      <c r="G225" s="206">
        <f>Plan!AR58</f>
        <v>0</v>
      </c>
      <c r="H225" s="207">
        <f>Plan!AR59</f>
        <v>0</v>
      </c>
      <c r="I225" s="206">
        <f>Plan!AR60</f>
        <v>0</v>
      </c>
      <c r="J225" s="207">
        <f>Plan!AR61</f>
        <v>0</v>
      </c>
      <c r="K225" s="206">
        <f>Plan!AR62</f>
        <v>0</v>
      </c>
      <c r="L225" s="207">
        <f>Plan!AR63</f>
        <v>0</v>
      </c>
      <c r="M225" s="206">
        <f>Plan!AR64</f>
        <v>0</v>
      </c>
      <c r="N225" s="207">
        <f>Plan!AR65</f>
        <v>0</v>
      </c>
      <c r="O225" s="206">
        <f>Plan!AR66</f>
        <v>0</v>
      </c>
      <c r="P225" s="207">
        <f>Plan!AR67</f>
        <v>0</v>
      </c>
      <c r="Q225" s="206">
        <f>Plan!AR68</f>
        <v>0</v>
      </c>
      <c r="R225" s="207">
        <f>Plan!AR69</f>
        <v>0</v>
      </c>
      <c r="S225" s="206">
        <f>Plan!AR70</f>
        <v>0</v>
      </c>
      <c r="T225" s="207">
        <f>Plan!AR71</f>
        <v>0</v>
      </c>
      <c r="U225" s="206">
        <f>Plan!AR72</f>
        <v>0</v>
      </c>
      <c r="V225" s="207">
        <f>Plan!AR73</f>
        <v>0</v>
      </c>
      <c r="W225" s="206">
        <f>Plan!AR74</f>
        <v>0</v>
      </c>
      <c r="X225" s="207">
        <f>Plan!AR75</f>
        <v>0</v>
      </c>
      <c r="Y225" s="206">
        <f>Plan!AR76</f>
        <v>0</v>
      </c>
      <c r="Z225" s="207">
        <f>Plan!AR77</f>
        <v>0</v>
      </c>
      <c r="AA225" s="206">
        <f>Plan!AR78</f>
        <v>0</v>
      </c>
      <c r="AB225" s="207">
        <f>Plan!AR79</f>
        <v>0</v>
      </c>
      <c r="AC225" s="206">
        <f>Plan!AR80</f>
        <v>0</v>
      </c>
      <c r="AD225" s="207">
        <f>Plan!AR81</f>
        <v>0</v>
      </c>
      <c r="AE225" s="206">
        <f>Plan!AR82</f>
        <v>0</v>
      </c>
      <c r="AF225" s="207">
        <f>Plan!AR83</f>
        <v>0</v>
      </c>
      <c r="AG225" s="206">
        <f>Plan!AR84</f>
        <v>0</v>
      </c>
      <c r="AH225" s="207">
        <f>Plan!AR85</f>
        <v>0</v>
      </c>
      <c r="AI225" s="206">
        <f>Plan!AR86</f>
        <v>0</v>
      </c>
      <c r="AJ225" s="207">
        <f>Plan!AR87</f>
        <v>0</v>
      </c>
    </row>
    <row r="226" spans="1:36" ht="6" customHeight="1">
      <c r="A226"/>
      <c r="B226" s="98">
        <f>COUNTIF(Feiertage!$H$3:$H$200,F226)</f>
        <v>0</v>
      </c>
      <c r="C226" s="100">
        <f t="shared" si="9"/>
        <v>2</v>
      </c>
      <c r="D226" s="100">
        <f t="shared" si="10"/>
        <v>8</v>
      </c>
      <c r="E226" s="189"/>
      <c r="F226" s="188">
        <f t="shared" si="11"/>
        <v>42591</v>
      </c>
      <c r="G226" s="206">
        <f>Plan!AS58</f>
        <v>0</v>
      </c>
      <c r="H226" s="207">
        <f>Plan!AS59</f>
        <v>0</v>
      </c>
      <c r="I226" s="206">
        <f>Plan!AS60</f>
        <v>0</v>
      </c>
      <c r="J226" s="207">
        <f>Plan!AS61</f>
        <v>0</v>
      </c>
      <c r="K226" s="206">
        <f>Plan!AS62</f>
        <v>0</v>
      </c>
      <c r="L226" s="207">
        <f>Plan!AS63</f>
        <v>0</v>
      </c>
      <c r="M226" s="206">
        <f>Plan!AS64</f>
        <v>0</v>
      </c>
      <c r="N226" s="207">
        <f>Plan!AS65</f>
        <v>0</v>
      </c>
      <c r="O226" s="206">
        <f>Plan!AS66</f>
        <v>0</v>
      </c>
      <c r="P226" s="207">
        <f>Plan!AS67</f>
        <v>0</v>
      </c>
      <c r="Q226" s="206">
        <f>Plan!AS68</f>
        <v>0</v>
      </c>
      <c r="R226" s="207">
        <f>Plan!AS69</f>
        <v>0</v>
      </c>
      <c r="S226" s="206">
        <f>Plan!AS70</f>
        <v>0</v>
      </c>
      <c r="T226" s="207">
        <f>Plan!AS71</f>
        <v>0</v>
      </c>
      <c r="U226" s="206">
        <f>Plan!AS72</f>
        <v>0</v>
      </c>
      <c r="V226" s="207">
        <f>Plan!AS73</f>
        <v>0</v>
      </c>
      <c r="W226" s="206">
        <f>Plan!AS74</f>
        <v>0</v>
      </c>
      <c r="X226" s="207">
        <f>Plan!AS75</f>
        <v>0</v>
      </c>
      <c r="Y226" s="206">
        <f>Plan!AS76</f>
        <v>0</v>
      </c>
      <c r="Z226" s="207">
        <f>Plan!AS77</f>
        <v>0</v>
      </c>
      <c r="AA226" s="206">
        <f>Plan!AS78</f>
        <v>0</v>
      </c>
      <c r="AB226" s="207">
        <f>Plan!AS79</f>
        <v>0</v>
      </c>
      <c r="AC226" s="206">
        <f>Plan!AS80</f>
        <v>0</v>
      </c>
      <c r="AD226" s="207">
        <f>Plan!AS81</f>
        <v>0</v>
      </c>
      <c r="AE226" s="206">
        <f>Plan!AS82</f>
        <v>0</v>
      </c>
      <c r="AF226" s="207">
        <f>Plan!AS83</f>
        <v>0</v>
      </c>
      <c r="AG226" s="206">
        <f>Plan!AS84</f>
        <v>0</v>
      </c>
      <c r="AH226" s="207">
        <f>Plan!AS85</f>
        <v>0</v>
      </c>
      <c r="AI226" s="206">
        <f>Plan!AS86</f>
        <v>0</v>
      </c>
      <c r="AJ226" s="207">
        <f>Plan!AS87</f>
        <v>0</v>
      </c>
    </row>
    <row r="227" spans="1:36" ht="6" customHeight="1">
      <c r="A227"/>
      <c r="B227" s="98">
        <f>COUNTIF(Feiertage!$H$3:$H$200,F227)</f>
        <v>0</v>
      </c>
      <c r="C227" s="100">
        <f t="shared" si="9"/>
        <v>3</v>
      </c>
      <c r="D227" s="100">
        <f t="shared" si="10"/>
        <v>8</v>
      </c>
      <c r="E227" s="189"/>
      <c r="F227" s="188">
        <f t="shared" si="11"/>
        <v>42592</v>
      </c>
      <c r="G227" s="206">
        <f>Plan!AT58</f>
        <v>0</v>
      </c>
      <c r="H227" s="207">
        <f>Plan!AT59</f>
        <v>0</v>
      </c>
      <c r="I227" s="206">
        <f>Plan!AT60</f>
        <v>0</v>
      </c>
      <c r="J227" s="207">
        <f>Plan!AT61</f>
        <v>0</v>
      </c>
      <c r="K227" s="206">
        <f>Plan!AT62</f>
        <v>0</v>
      </c>
      <c r="L227" s="207">
        <f>Plan!AT63</f>
        <v>0</v>
      </c>
      <c r="M227" s="206">
        <f>Plan!AT64</f>
        <v>0</v>
      </c>
      <c r="N227" s="207">
        <f>Plan!AT65</f>
        <v>0</v>
      </c>
      <c r="O227" s="206">
        <f>Plan!AT66</f>
        <v>0</v>
      </c>
      <c r="P227" s="207">
        <f>Plan!AT67</f>
        <v>0</v>
      </c>
      <c r="Q227" s="206">
        <f>Plan!AT68</f>
        <v>0</v>
      </c>
      <c r="R227" s="207">
        <f>Plan!AT69</f>
        <v>0</v>
      </c>
      <c r="S227" s="206">
        <f>Plan!AT70</f>
        <v>0</v>
      </c>
      <c r="T227" s="207">
        <f>Plan!AT71</f>
        <v>0</v>
      </c>
      <c r="U227" s="206">
        <f>Plan!AT72</f>
        <v>0</v>
      </c>
      <c r="V227" s="207">
        <f>Plan!AT73</f>
        <v>0</v>
      </c>
      <c r="W227" s="206">
        <f>Plan!AT74</f>
        <v>0</v>
      </c>
      <c r="X227" s="207">
        <f>Plan!AT75</f>
        <v>0</v>
      </c>
      <c r="Y227" s="206">
        <f>Plan!AT76</f>
        <v>0</v>
      </c>
      <c r="Z227" s="207">
        <f>Plan!AT77</f>
        <v>0</v>
      </c>
      <c r="AA227" s="206">
        <f>Plan!AT78</f>
        <v>0</v>
      </c>
      <c r="AB227" s="207">
        <f>Plan!AT79</f>
        <v>0</v>
      </c>
      <c r="AC227" s="206">
        <f>Plan!AT80</f>
        <v>0</v>
      </c>
      <c r="AD227" s="207">
        <f>Plan!AT81</f>
        <v>0</v>
      </c>
      <c r="AE227" s="206">
        <f>Plan!AT82</f>
        <v>0</v>
      </c>
      <c r="AF227" s="207">
        <f>Plan!AT83</f>
        <v>0</v>
      </c>
      <c r="AG227" s="206">
        <f>Plan!AT84</f>
        <v>0</v>
      </c>
      <c r="AH227" s="207">
        <f>Plan!AT85</f>
        <v>0</v>
      </c>
      <c r="AI227" s="206">
        <f>Plan!AT86</f>
        <v>0</v>
      </c>
      <c r="AJ227" s="207">
        <f>Plan!AT87</f>
        <v>0</v>
      </c>
    </row>
    <row r="228" spans="1:36" ht="6" customHeight="1">
      <c r="A228"/>
      <c r="B228" s="98">
        <f>COUNTIF(Feiertage!$H$3:$H$200,F228)</f>
        <v>0</v>
      </c>
      <c r="C228" s="100">
        <f t="shared" si="9"/>
        <v>4</v>
      </c>
      <c r="D228" s="100">
        <f t="shared" si="10"/>
        <v>8</v>
      </c>
      <c r="E228" s="189"/>
      <c r="F228" s="188">
        <f t="shared" si="11"/>
        <v>42593</v>
      </c>
      <c r="G228" s="206">
        <f>Plan!AU58</f>
        <v>0</v>
      </c>
      <c r="H228" s="207">
        <f>Plan!AU59</f>
        <v>0</v>
      </c>
      <c r="I228" s="206">
        <f>Plan!AU60</f>
        <v>0</v>
      </c>
      <c r="J228" s="207">
        <f>Plan!AU61</f>
        <v>0</v>
      </c>
      <c r="K228" s="206">
        <f>Plan!AU62</f>
        <v>0</v>
      </c>
      <c r="L228" s="207">
        <f>Plan!AU63</f>
        <v>0</v>
      </c>
      <c r="M228" s="206">
        <f>Plan!AU64</f>
        <v>0</v>
      </c>
      <c r="N228" s="207">
        <f>Plan!AU65</f>
        <v>0</v>
      </c>
      <c r="O228" s="206">
        <f>Plan!AU66</f>
        <v>0</v>
      </c>
      <c r="P228" s="207">
        <f>Plan!AU67</f>
        <v>0</v>
      </c>
      <c r="Q228" s="206">
        <f>Plan!AU68</f>
        <v>0</v>
      </c>
      <c r="R228" s="207">
        <f>Plan!AU69</f>
        <v>0</v>
      </c>
      <c r="S228" s="206">
        <f>Plan!AU70</f>
        <v>0</v>
      </c>
      <c r="T228" s="207">
        <f>Plan!AU71</f>
        <v>0</v>
      </c>
      <c r="U228" s="206">
        <f>Plan!AU72</f>
        <v>0</v>
      </c>
      <c r="V228" s="207">
        <f>Plan!AU73</f>
        <v>0</v>
      </c>
      <c r="W228" s="206">
        <f>Plan!AU74</f>
        <v>0</v>
      </c>
      <c r="X228" s="207">
        <f>Plan!AU75</f>
        <v>0</v>
      </c>
      <c r="Y228" s="206">
        <f>Plan!AU76</f>
        <v>0</v>
      </c>
      <c r="Z228" s="207">
        <f>Plan!AU77</f>
        <v>0</v>
      </c>
      <c r="AA228" s="206">
        <f>Plan!AU78</f>
        <v>0</v>
      </c>
      <c r="AB228" s="207">
        <f>Plan!AU79</f>
        <v>0</v>
      </c>
      <c r="AC228" s="206">
        <f>Plan!AU80</f>
        <v>0</v>
      </c>
      <c r="AD228" s="207">
        <f>Plan!AU81</f>
        <v>0</v>
      </c>
      <c r="AE228" s="206">
        <f>Plan!AU82</f>
        <v>0</v>
      </c>
      <c r="AF228" s="207">
        <f>Plan!AU83</f>
        <v>0</v>
      </c>
      <c r="AG228" s="206">
        <f>Plan!AU84</f>
        <v>0</v>
      </c>
      <c r="AH228" s="207">
        <f>Plan!AU85</f>
        <v>0</v>
      </c>
      <c r="AI228" s="206">
        <f>Plan!AU86</f>
        <v>0</v>
      </c>
      <c r="AJ228" s="207">
        <f>Plan!AU87</f>
        <v>0</v>
      </c>
    </row>
    <row r="229" spans="1:36" ht="6" customHeight="1">
      <c r="A229"/>
      <c r="B229" s="98">
        <f>COUNTIF(Feiertage!$H$3:$H$200,F229)</f>
        <v>0</v>
      </c>
      <c r="C229" s="100">
        <f t="shared" si="9"/>
        <v>5</v>
      </c>
      <c r="D229" s="100">
        <f t="shared" si="10"/>
        <v>8</v>
      </c>
      <c r="E229" s="189"/>
      <c r="F229" s="188">
        <f t="shared" si="11"/>
        <v>42594</v>
      </c>
      <c r="G229" s="206">
        <f>Plan!AV58</f>
        <v>0</v>
      </c>
      <c r="H229" s="207">
        <f>Plan!AV59</f>
        <v>0</v>
      </c>
      <c r="I229" s="206">
        <f>Plan!AV60</f>
        <v>0</v>
      </c>
      <c r="J229" s="207">
        <f>Plan!AV61</f>
        <v>0</v>
      </c>
      <c r="K229" s="206">
        <f>Plan!AV62</f>
        <v>0</v>
      </c>
      <c r="L229" s="207">
        <f>Plan!AV63</f>
        <v>0</v>
      </c>
      <c r="M229" s="206">
        <f>Plan!AV64</f>
        <v>0</v>
      </c>
      <c r="N229" s="207">
        <f>Plan!AV65</f>
        <v>0</v>
      </c>
      <c r="O229" s="206">
        <f>Plan!AV66</f>
        <v>0</v>
      </c>
      <c r="P229" s="207">
        <f>Plan!AV67</f>
        <v>0</v>
      </c>
      <c r="Q229" s="206">
        <f>Plan!AV68</f>
        <v>0</v>
      </c>
      <c r="R229" s="207">
        <f>Plan!AV69</f>
        <v>0</v>
      </c>
      <c r="S229" s="206">
        <f>Plan!AV70</f>
        <v>0</v>
      </c>
      <c r="T229" s="207">
        <f>Plan!AV71</f>
        <v>0</v>
      </c>
      <c r="U229" s="206">
        <f>Plan!AV72</f>
        <v>0</v>
      </c>
      <c r="V229" s="207">
        <f>Plan!AV73</f>
        <v>0</v>
      </c>
      <c r="W229" s="206">
        <f>Plan!AV74</f>
        <v>0</v>
      </c>
      <c r="X229" s="207">
        <f>Plan!AV75</f>
        <v>0</v>
      </c>
      <c r="Y229" s="206">
        <f>Plan!AV76</f>
        <v>0</v>
      </c>
      <c r="Z229" s="207">
        <f>Plan!AV77</f>
        <v>0</v>
      </c>
      <c r="AA229" s="206">
        <f>Plan!AV78</f>
        <v>0</v>
      </c>
      <c r="AB229" s="207">
        <f>Plan!AV79</f>
        <v>0</v>
      </c>
      <c r="AC229" s="206">
        <f>Plan!AV80</f>
        <v>0</v>
      </c>
      <c r="AD229" s="207">
        <f>Plan!AV81</f>
        <v>0</v>
      </c>
      <c r="AE229" s="206">
        <f>Plan!AV82</f>
        <v>0</v>
      </c>
      <c r="AF229" s="207">
        <f>Plan!AV83</f>
        <v>0</v>
      </c>
      <c r="AG229" s="206">
        <f>Plan!AV84</f>
        <v>0</v>
      </c>
      <c r="AH229" s="207">
        <f>Plan!AV85</f>
        <v>0</v>
      </c>
      <c r="AI229" s="206">
        <f>Plan!AV86</f>
        <v>0</v>
      </c>
      <c r="AJ229" s="207">
        <f>Plan!AV87</f>
        <v>0</v>
      </c>
    </row>
    <row r="230" spans="1:36" ht="6" customHeight="1">
      <c r="A230"/>
      <c r="B230" s="98">
        <f>COUNTIF(Feiertage!$H$3:$H$200,F230)</f>
        <v>0</v>
      </c>
      <c r="C230" s="100">
        <f t="shared" si="9"/>
        <v>6</v>
      </c>
      <c r="D230" s="100">
        <f t="shared" si="10"/>
        <v>8</v>
      </c>
      <c r="E230" s="189" t="s">
        <v>1</v>
      </c>
      <c r="F230" s="188">
        <f t="shared" si="11"/>
        <v>42595</v>
      </c>
      <c r="G230" s="206">
        <f>Plan!AW58</f>
        <v>0</v>
      </c>
      <c r="H230" s="207">
        <f>Plan!AW59</f>
        <v>0</v>
      </c>
      <c r="I230" s="206">
        <f>Plan!AW60</f>
        <v>0</v>
      </c>
      <c r="J230" s="207">
        <f>Plan!AW61</f>
        <v>0</v>
      </c>
      <c r="K230" s="206">
        <f>Plan!AW62</f>
        <v>0</v>
      </c>
      <c r="L230" s="207">
        <f>Plan!AW63</f>
        <v>0</v>
      </c>
      <c r="M230" s="206">
        <f>Plan!AW64</f>
        <v>0</v>
      </c>
      <c r="N230" s="207">
        <f>Plan!AW65</f>
        <v>0</v>
      </c>
      <c r="O230" s="206">
        <f>Plan!AW66</f>
        <v>0</v>
      </c>
      <c r="P230" s="207">
        <f>Plan!AW67</f>
        <v>0</v>
      </c>
      <c r="Q230" s="206">
        <f>Plan!AW68</f>
        <v>0</v>
      </c>
      <c r="R230" s="207">
        <f>Plan!AW69</f>
        <v>0</v>
      </c>
      <c r="S230" s="206">
        <f>Plan!AW70</f>
        <v>0</v>
      </c>
      <c r="T230" s="207">
        <f>Plan!AW71</f>
        <v>0</v>
      </c>
      <c r="U230" s="206">
        <f>Plan!AW72</f>
        <v>0</v>
      </c>
      <c r="V230" s="207">
        <f>Plan!AW73</f>
        <v>0</v>
      </c>
      <c r="W230" s="206">
        <f>Plan!AW74</f>
        <v>0</v>
      </c>
      <c r="X230" s="207">
        <f>Plan!AW75</f>
        <v>0</v>
      </c>
      <c r="Y230" s="206">
        <f>Plan!AW76</f>
        <v>0</v>
      </c>
      <c r="Z230" s="207">
        <f>Plan!AW77</f>
        <v>0</v>
      </c>
      <c r="AA230" s="206">
        <f>Plan!AW78</f>
        <v>0</v>
      </c>
      <c r="AB230" s="207">
        <f>Plan!AW79</f>
        <v>0</v>
      </c>
      <c r="AC230" s="206">
        <f>Plan!AW80</f>
        <v>0</v>
      </c>
      <c r="AD230" s="207">
        <f>Plan!AW81</f>
        <v>0</v>
      </c>
      <c r="AE230" s="206">
        <f>Plan!AW82</f>
        <v>0</v>
      </c>
      <c r="AF230" s="207">
        <f>Plan!AW83</f>
        <v>0</v>
      </c>
      <c r="AG230" s="206">
        <f>Plan!AW84</f>
        <v>0</v>
      </c>
      <c r="AH230" s="207">
        <f>Plan!AW85</f>
        <v>0</v>
      </c>
      <c r="AI230" s="206">
        <f>Plan!AW86</f>
        <v>0</v>
      </c>
      <c r="AJ230" s="207">
        <f>Plan!AW87</f>
        <v>0</v>
      </c>
    </row>
    <row r="231" spans="1:36" ht="6" customHeight="1">
      <c r="A231"/>
      <c r="B231" s="98">
        <f>COUNTIF(Feiertage!$H$3:$H$200,F231)</f>
        <v>0</v>
      </c>
      <c r="C231" s="100">
        <f t="shared" si="9"/>
        <v>7</v>
      </c>
      <c r="D231" s="100">
        <f t="shared" si="10"/>
        <v>8</v>
      </c>
      <c r="E231" s="189" t="s">
        <v>3</v>
      </c>
      <c r="F231" s="188">
        <f t="shared" si="11"/>
        <v>42596</v>
      </c>
      <c r="G231" s="206">
        <f>Plan!AX58</f>
        <v>0</v>
      </c>
      <c r="H231" s="207">
        <f>Plan!AX59</f>
        <v>0</v>
      </c>
      <c r="I231" s="206">
        <f>Plan!AX60</f>
        <v>0</v>
      </c>
      <c r="J231" s="207">
        <f>Plan!AX61</f>
        <v>0</v>
      </c>
      <c r="K231" s="206">
        <f>Plan!AX62</f>
        <v>0</v>
      </c>
      <c r="L231" s="207">
        <f>Plan!AX63</f>
        <v>0</v>
      </c>
      <c r="M231" s="206">
        <f>Plan!AX64</f>
        <v>0</v>
      </c>
      <c r="N231" s="207">
        <f>Plan!AX65</f>
        <v>0</v>
      </c>
      <c r="O231" s="206">
        <f>Plan!AX66</f>
        <v>0</v>
      </c>
      <c r="P231" s="207">
        <f>Plan!AX67</f>
        <v>0</v>
      </c>
      <c r="Q231" s="206">
        <f>Plan!AX68</f>
        <v>0</v>
      </c>
      <c r="R231" s="207">
        <f>Plan!AX69</f>
        <v>0</v>
      </c>
      <c r="S231" s="206">
        <f>Plan!AX70</f>
        <v>0</v>
      </c>
      <c r="T231" s="207">
        <f>Plan!AX71</f>
        <v>0</v>
      </c>
      <c r="U231" s="206">
        <f>Plan!AX72</f>
        <v>0</v>
      </c>
      <c r="V231" s="207">
        <f>Plan!AX73</f>
        <v>0</v>
      </c>
      <c r="W231" s="206">
        <f>Plan!AX74</f>
        <v>0</v>
      </c>
      <c r="X231" s="207">
        <f>Plan!AX75</f>
        <v>0</v>
      </c>
      <c r="Y231" s="206">
        <f>Plan!AX76</f>
        <v>0</v>
      </c>
      <c r="Z231" s="207">
        <f>Plan!AX77</f>
        <v>0</v>
      </c>
      <c r="AA231" s="206">
        <f>Plan!AX78</f>
        <v>0</v>
      </c>
      <c r="AB231" s="207">
        <f>Plan!AX79</f>
        <v>0</v>
      </c>
      <c r="AC231" s="206">
        <f>Plan!AX80</f>
        <v>0</v>
      </c>
      <c r="AD231" s="207">
        <f>Plan!AX81</f>
        <v>0</v>
      </c>
      <c r="AE231" s="206">
        <f>Plan!AX82</f>
        <v>0</v>
      </c>
      <c r="AF231" s="207">
        <f>Plan!AX83</f>
        <v>0</v>
      </c>
      <c r="AG231" s="206">
        <f>Plan!AX84</f>
        <v>0</v>
      </c>
      <c r="AH231" s="207">
        <f>Plan!AX85</f>
        <v>0</v>
      </c>
      <c r="AI231" s="206">
        <f>Plan!AX86</f>
        <v>0</v>
      </c>
      <c r="AJ231" s="207">
        <f>Plan!AX87</f>
        <v>0</v>
      </c>
    </row>
    <row r="232" spans="1:36" ht="6" customHeight="1">
      <c r="A232"/>
      <c r="B232" s="98">
        <f>COUNTIF(Feiertage!$H$3:$H$200,F232)</f>
        <v>0</v>
      </c>
      <c r="C232" s="100">
        <f t="shared" si="9"/>
        <v>1</v>
      </c>
      <c r="D232" s="100">
        <f t="shared" si="10"/>
        <v>8</v>
      </c>
      <c r="E232" s="189" t="s">
        <v>14</v>
      </c>
      <c r="F232" s="188">
        <f t="shared" si="11"/>
        <v>42597</v>
      </c>
      <c r="G232" s="206">
        <f>Plan!AY58</f>
        <v>0</v>
      </c>
      <c r="H232" s="207">
        <f>Plan!AY59</f>
        <v>0</v>
      </c>
      <c r="I232" s="206">
        <f>Plan!AY60</f>
        <v>0</v>
      </c>
      <c r="J232" s="207">
        <f>Plan!AY61</f>
        <v>0</v>
      </c>
      <c r="K232" s="206">
        <f>Plan!AY62</f>
        <v>0</v>
      </c>
      <c r="L232" s="207">
        <f>Plan!AY63</f>
        <v>0</v>
      </c>
      <c r="M232" s="206">
        <f>Plan!AY64</f>
        <v>0</v>
      </c>
      <c r="N232" s="207">
        <f>Plan!AY65</f>
        <v>0</v>
      </c>
      <c r="O232" s="206">
        <f>Plan!AY66</f>
        <v>0</v>
      </c>
      <c r="P232" s="207">
        <f>Plan!AY67</f>
        <v>0</v>
      </c>
      <c r="Q232" s="206">
        <f>Plan!AY68</f>
        <v>0</v>
      </c>
      <c r="R232" s="207">
        <f>Plan!AY69</f>
        <v>0</v>
      </c>
      <c r="S232" s="206">
        <f>Plan!AY70</f>
        <v>0</v>
      </c>
      <c r="T232" s="207">
        <f>Plan!AY71</f>
        <v>0</v>
      </c>
      <c r="U232" s="206">
        <f>Plan!AY72</f>
        <v>0</v>
      </c>
      <c r="V232" s="207">
        <f>Plan!AY73</f>
        <v>0</v>
      </c>
      <c r="W232" s="206">
        <f>Plan!AY74</f>
        <v>0</v>
      </c>
      <c r="X232" s="207">
        <f>Plan!AY75</f>
        <v>0</v>
      </c>
      <c r="Y232" s="206">
        <f>Plan!AY76</f>
        <v>0</v>
      </c>
      <c r="Z232" s="207">
        <f>Plan!AY77</f>
        <v>0</v>
      </c>
      <c r="AA232" s="206">
        <f>Plan!AY78</f>
        <v>0</v>
      </c>
      <c r="AB232" s="207">
        <f>Plan!AY79</f>
        <v>0</v>
      </c>
      <c r="AC232" s="206">
        <f>Plan!AY80</f>
        <v>0</v>
      </c>
      <c r="AD232" s="207">
        <f>Plan!AY81</f>
        <v>0</v>
      </c>
      <c r="AE232" s="206">
        <f>Plan!AY82</f>
        <v>0</v>
      </c>
      <c r="AF232" s="207">
        <f>Plan!AY83</f>
        <v>0</v>
      </c>
      <c r="AG232" s="206">
        <f>Plan!AY84</f>
        <v>0</v>
      </c>
      <c r="AH232" s="207">
        <f>Plan!AY85</f>
        <v>0</v>
      </c>
      <c r="AI232" s="206">
        <f>Plan!AY86</f>
        <v>0</v>
      </c>
      <c r="AJ232" s="207">
        <f>Plan!AY87</f>
        <v>0</v>
      </c>
    </row>
    <row r="233" spans="1:36" ht="6" customHeight="1">
      <c r="A233"/>
      <c r="B233" s="98">
        <f>COUNTIF(Feiertage!$H$3:$H$200,F233)</f>
        <v>0</v>
      </c>
      <c r="C233" s="100">
        <f t="shared" si="9"/>
        <v>2</v>
      </c>
      <c r="D233" s="100">
        <f t="shared" si="10"/>
        <v>8</v>
      </c>
      <c r="E233" s="189" t="s">
        <v>3</v>
      </c>
      <c r="F233" s="188">
        <f t="shared" si="11"/>
        <v>42598</v>
      </c>
      <c r="G233" s="206">
        <f>Plan!AZ58</f>
        <v>0</v>
      </c>
      <c r="H233" s="207">
        <f>Plan!AZ59</f>
        <v>0</v>
      </c>
      <c r="I233" s="206">
        <f>Plan!AZ60</f>
        <v>0</v>
      </c>
      <c r="J233" s="207">
        <f>Plan!AZ61</f>
        <v>0</v>
      </c>
      <c r="K233" s="206">
        <f>Plan!AZ62</f>
        <v>0</v>
      </c>
      <c r="L233" s="207">
        <f>Plan!AZ63</f>
        <v>0</v>
      </c>
      <c r="M233" s="206">
        <f>Plan!AZ64</f>
        <v>0</v>
      </c>
      <c r="N233" s="207">
        <f>Plan!AZ65</f>
        <v>0</v>
      </c>
      <c r="O233" s="206">
        <f>Plan!AZ66</f>
        <v>0</v>
      </c>
      <c r="P233" s="207">
        <f>Plan!AZ67</f>
        <v>0</v>
      </c>
      <c r="Q233" s="206">
        <f>Plan!AZ68</f>
        <v>0</v>
      </c>
      <c r="R233" s="207">
        <f>Plan!AZ69</f>
        <v>0</v>
      </c>
      <c r="S233" s="206">
        <f>Plan!AZ70</f>
        <v>0</v>
      </c>
      <c r="T233" s="207">
        <f>Plan!AZ71</f>
        <v>0</v>
      </c>
      <c r="U233" s="206">
        <f>Plan!AZ72</f>
        <v>0</v>
      </c>
      <c r="V233" s="207">
        <f>Plan!AZ73</f>
        <v>0</v>
      </c>
      <c r="W233" s="206">
        <f>Plan!AZ74</f>
        <v>0</v>
      </c>
      <c r="X233" s="207">
        <f>Plan!AZ75</f>
        <v>0</v>
      </c>
      <c r="Y233" s="206">
        <f>Plan!AZ76</f>
        <v>0</v>
      </c>
      <c r="Z233" s="207">
        <f>Plan!AZ77</f>
        <v>0</v>
      </c>
      <c r="AA233" s="206">
        <f>Plan!AZ78</f>
        <v>0</v>
      </c>
      <c r="AB233" s="207">
        <f>Plan!AZ79</f>
        <v>0</v>
      </c>
      <c r="AC233" s="206">
        <f>Plan!AZ80</f>
        <v>0</v>
      </c>
      <c r="AD233" s="207">
        <f>Plan!AZ81</f>
        <v>0</v>
      </c>
      <c r="AE233" s="206">
        <f>Plan!AZ82</f>
        <v>0</v>
      </c>
      <c r="AF233" s="207">
        <f>Plan!AZ83</f>
        <v>0</v>
      </c>
      <c r="AG233" s="206">
        <f>Plan!AZ84</f>
        <v>0</v>
      </c>
      <c r="AH233" s="207">
        <f>Plan!AZ85</f>
        <v>0</v>
      </c>
      <c r="AI233" s="206">
        <f>Plan!AZ86</f>
        <v>0</v>
      </c>
      <c r="AJ233" s="207">
        <f>Plan!AZ87</f>
        <v>0</v>
      </c>
    </row>
    <row r="234" spans="1:36" ht="6" customHeight="1">
      <c r="A234"/>
      <c r="B234" s="98">
        <f>COUNTIF(Feiertage!$H$3:$H$200,F234)</f>
        <v>0</v>
      </c>
      <c r="C234" s="100">
        <f t="shared" si="9"/>
        <v>3</v>
      </c>
      <c r="D234" s="100">
        <f t="shared" si="10"/>
        <v>8</v>
      </c>
      <c r="E234" s="189" t="s">
        <v>15</v>
      </c>
      <c r="F234" s="188">
        <f t="shared" si="11"/>
        <v>42599</v>
      </c>
      <c r="G234" s="206">
        <f>Plan!BA58</f>
        <v>0</v>
      </c>
      <c r="H234" s="207">
        <f>Plan!BA59</f>
        <v>0</v>
      </c>
      <c r="I234" s="206">
        <f>Plan!BA60</f>
        <v>0</v>
      </c>
      <c r="J234" s="207">
        <f>Plan!BA61</f>
        <v>0</v>
      </c>
      <c r="K234" s="206">
        <f>Plan!BA62</f>
        <v>0</v>
      </c>
      <c r="L234" s="207">
        <f>Plan!BA63</f>
        <v>0</v>
      </c>
      <c r="M234" s="206">
        <f>Plan!BA64</f>
        <v>0</v>
      </c>
      <c r="N234" s="207">
        <f>Plan!BA65</f>
        <v>0</v>
      </c>
      <c r="O234" s="206">
        <f>Plan!BA66</f>
        <v>0</v>
      </c>
      <c r="P234" s="207">
        <f>Plan!BA67</f>
        <v>0</v>
      </c>
      <c r="Q234" s="206">
        <f>Plan!BA68</f>
        <v>0</v>
      </c>
      <c r="R234" s="207">
        <f>Plan!BA69</f>
        <v>0</v>
      </c>
      <c r="S234" s="206">
        <f>Plan!BA70</f>
        <v>0</v>
      </c>
      <c r="T234" s="207">
        <f>Plan!BA71</f>
        <v>0</v>
      </c>
      <c r="U234" s="206">
        <f>Plan!BA72</f>
        <v>0</v>
      </c>
      <c r="V234" s="207">
        <f>Plan!BA73</f>
        <v>0</v>
      </c>
      <c r="W234" s="206">
        <f>Plan!BA74</f>
        <v>0</v>
      </c>
      <c r="X234" s="207">
        <f>Plan!BA75</f>
        <v>0</v>
      </c>
      <c r="Y234" s="206">
        <f>Plan!BA76</f>
        <v>0</v>
      </c>
      <c r="Z234" s="207">
        <f>Plan!BA77</f>
        <v>0</v>
      </c>
      <c r="AA234" s="206">
        <f>Plan!BA78</f>
        <v>0</v>
      </c>
      <c r="AB234" s="207">
        <f>Plan!BA79</f>
        <v>0</v>
      </c>
      <c r="AC234" s="206">
        <f>Plan!BA80</f>
        <v>0</v>
      </c>
      <c r="AD234" s="207">
        <f>Plan!BA81</f>
        <v>0</v>
      </c>
      <c r="AE234" s="206">
        <f>Plan!BA82</f>
        <v>0</v>
      </c>
      <c r="AF234" s="207">
        <f>Plan!BA83</f>
        <v>0</v>
      </c>
      <c r="AG234" s="206">
        <f>Plan!BA84</f>
        <v>0</v>
      </c>
      <c r="AH234" s="207">
        <f>Plan!BA85</f>
        <v>0</v>
      </c>
      <c r="AI234" s="206">
        <f>Plan!BA86</f>
        <v>0</v>
      </c>
      <c r="AJ234" s="207">
        <f>Plan!BA87</f>
        <v>0</v>
      </c>
    </row>
    <row r="235" spans="1:36" ht="6" customHeight="1">
      <c r="A235"/>
      <c r="B235" s="98">
        <f>COUNTIF(Feiertage!$H$3:$H$200,F235)</f>
        <v>0</v>
      </c>
      <c r="C235" s="100">
        <f t="shared" si="9"/>
        <v>4</v>
      </c>
      <c r="D235" s="100">
        <f t="shared" si="10"/>
        <v>8</v>
      </c>
      <c r="E235" s="189" t="s">
        <v>16</v>
      </c>
      <c r="F235" s="188">
        <f t="shared" si="11"/>
        <v>42600</v>
      </c>
      <c r="G235" s="206">
        <f>Plan!BB58</f>
        <v>0</v>
      </c>
      <c r="H235" s="207">
        <f>Plan!BB59</f>
        <v>0</v>
      </c>
      <c r="I235" s="206">
        <f>Plan!BB60</f>
        <v>0</v>
      </c>
      <c r="J235" s="207">
        <f>Plan!BB61</f>
        <v>0</v>
      </c>
      <c r="K235" s="206">
        <f>Plan!BB62</f>
        <v>0</v>
      </c>
      <c r="L235" s="207">
        <f>Plan!BB63</f>
        <v>0</v>
      </c>
      <c r="M235" s="206">
        <f>Plan!BB64</f>
        <v>0</v>
      </c>
      <c r="N235" s="207">
        <f>Plan!BB65</f>
        <v>0</v>
      </c>
      <c r="O235" s="206">
        <f>Plan!BB66</f>
        <v>0</v>
      </c>
      <c r="P235" s="207">
        <f>Plan!BB67</f>
        <v>0</v>
      </c>
      <c r="Q235" s="206">
        <f>Plan!BB68</f>
        <v>0</v>
      </c>
      <c r="R235" s="207">
        <f>Plan!BB69</f>
        <v>0</v>
      </c>
      <c r="S235" s="206">
        <f>Plan!BB70</f>
        <v>0</v>
      </c>
      <c r="T235" s="207">
        <f>Plan!BB71</f>
        <v>0</v>
      </c>
      <c r="U235" s="206">
        <f>Plan!BB72</f>
        <v>0</v>
      </c>
      <c r="V235" s="207">
        <f>Plan!BB73</f>
        <v>0</v>
      </c>
      <c r="W235" s="206">
        <f>Plan!BB74</f>
        <v>0</v>
      </c>
      <c r="X235" s="207">
        <f>Plan!BB75</f>
        <v>0</v>
      </c>
      <c r="Y235" s="206">
        <f>Plan!BB76</f>
        <v>0</v>
      </c>
      <c r="Z235" s="207">
        <f>Plan!BB77</f>
        <v>0</v>
      </c>
      <c r="AA235" s="206">
        <f>Plan!BB78</f>
        <v>0</v>
      </c>
      <c r="AB235" s="207">
        <f>Plan!BB79</f>
        <v>0</v>
      </c>
      <c r="AC235" s="206">
        <f>Plan!BB80</f>
        <v>0</v>
      </c>
      <c r="AD235" s="207">
        <f>Plan!BB81</f>
        <v>0</v>
      </c>
      <c r="AE235" s="206">
        <f>Plan!BB82</f>
        <v>0</v>
      </c>
      <c r="AF235" s="207">
        <f>Plan!BB83</f>
        <v>0</v>
      </c>
      <c r="AG235" s="206">
        <f>Plan!BB84</f>
        <v>0</v>
      </c>
      <c r="AH235" s="207">
        <f>Plan!BB85</f>
        <v>0</v>
      </c>
      <c r="AI235" s="206">
        <f>Plan!BB86</f>
        <v>0</v>
      </c>
      <c r="AJ235" s="207">
        <f>Plan!BB87</f>
        <v>0</v>
      </c>
    </row>
    <row r="236" spans="1:36" ht="6" customHeight="1">
      <c r="A236"/>
      <c r="B236" s="98">
        <f>COUNTIF(Feiertage!$H$3:$H$200,F236)</f>
        <v>0</v>
      </c>
      <c r="C236" s="100">
        <f t="shared" si="9"/>
        <v>5</v>
      </c>
      <c r="D236" s="100">
        <f t="shared" si="10"/>
        <v>8</v>
      </c>
      <c r="E236" s="189"/>
      <c r="F236" s="188">
        <f t="shared" si="11"/>
        <v>42601</v>
      </c>
      <c r="G236" s="206">
        <f>Plan!BC58</f>
        <v>0</v>
      </c>
      <c r="H236" s="207">
        <f>Plan!BC59</f>
        <v>0</v>
      </c>
      <c r="I236" s="206">
        <f>Plan!BC60</f>
        <v>0</v>
      </c>
      <c r="J236" s="207">
        <f>Plan!BC61</f>
        <v>0</v>
      </c>
      <c r="K236" s="206">
        <f>Plan!BC62</f>
        <v>0</v>
      </c>
      <c r="L236" s="207">
        <f>Plan!BC63</f>
        <v>0</v>
      </c>
      <c r="M236" s="206">
        <f>Plan!BC64</f>
        <v>0</v>
      </c>
      <c r="N236" s="207">
        <f>Plan!BC65</f>
        <v>0</v>
      </c>
      <c r="O236" s="206">
        <f>Plan!BC66</f>
        <v>0</v>
      </c>
      <c r="P236" s="207">
        <f>Plan!BC67</f>
        <v>0</v>
      </c>
      <c r="Q236" s="206">
        <f>Plan!BC68</f>
        <v>0</v>
      </c>
      <c r="R236" s="207">
        <f>Plan!BC69</f>
        <v>0</v>
      </c>
      <c r="S236" s="206">
        <f>Plan!BC70</f>
        <v>0</v>
      </c>
      <c r="T236" s="207">
        <f>Plan!BC71</f>
        <v>0</v>
      </c>
      <c r="U236" s="206">
        <f>Plan!BC72</f>
        <v>0</v>
      </c>
      <c r="V236" s="207">
        <f>Plan!BC73</f>
        <v>0</v>
      </c>
      <c r="W236" s="206">
        <f>Plan!BC74</f>
        <v>0</v>
      </c>
      <c r="X236" s="207">
        <f>Plan!BC75</f>
        <v>0</v>
      </c>
      <c r="Y236" s="206">
        <f>Plan!BC76</f>
        <v>0</v>
      </c>
      <c r="Z236" s="207">
        <f>Plan!BC77</f>
        <v>0</v>
      </c>
      <c r="AA236" s="206">
        <f>Plan!BC78</f>
        <v>0</v>
      </c>
      <c r="AB236" s="207">
        <f>Plan!BC79</f>
        <v>0</v>
      </c>
      <c r="AC236" s="206">
        <f>Plan!BC80</f>
        <v>0</v>
      </c>
      <c r="AD236" s="207">
        <f>Plan!BC81</f>
        <v>0</v>
      </c>
      <c r="AE236" s="206">
        <f>Plan!BC82</f>
        <v>0</v>
      </c>
      <c r="AF236" s="207">
        <f>Plan!BC83</f>
        <v>0</v>
      </c>
      <c r="AG236" s="206">
        <f>Plan!BC84</f>
        <v>0</v>
      </c>
      <c r="AH236" s="207">
        <f>Plan!BC85</f>
        <v>0</v>
      </c>
      <c r="AI236" s="206">
        <f>Plan!BC86</f>
        <v>0</v>
      </c>
      <c r="AJ236" s="207">
        <f>Plan!BC87</f>
        <v>0</v>
      </c>
    </row>
    <row r="237" spans="1:36" ht="6" customHeight="1">
      <c r="A237"/>
      <c r="B237" s="98">
        <f>COUNTIF(Feiertage!$H$3:$H$200,F237)</f>
        <v>0</v>
      </c>
      <c r="C237" s="100">
        <f t="shared" si="9"/>
        <v>6</v>
      </c>
      <c r="D237" s="100">
        <f t="shared" si="10"/>
        <v>8</v>
      </c>
      <c r="E237" s="189"/>
      <c r="F237" s="188">
        <f t="shared" si="11"/>
        <v>42602</v>
      </c>
      <c r="G237" s="206">
        <f>Plan!BD58</f>
        <v>0</v>
      </c>
      <c r="H237" s="207">
        <f>Plan!BD59</f>
        <v>0</v>
      </c>
      <c r="I237" s="206">
        <f>Plan!BD60</f>
        <v>0</v>
      </c>
      <c r="J237" s="207">
        <f>Plan!BD61</f>
        <v>0</v>
      </c>
      <c r="K237" s="206">
        <f>Plan!BD62</f>
        <v>0</v>
      </c>
      <c r="L237" s="207">
        <f>Plan!BD63</f>
        <v>0</v>
      </c>
      <c r="M237" s="206">
        <f>Plan!BD64</f>
        <v>0</v>
      </c>
      <c r="N237" s="207">
        <f>Plan!BD65</f>
        <v>0</v>
      </c>
      <c r="O237" s="206">
        <f>Plan!BD66</f>
        <v>0</v>
      </c>
      <c r="P237" s="207">
        <f>Plan!BD67</f>
        <v>0</v>
      </c>
      <c r="Q237" s="206">
        <f>Plan!BD68</f>
        <v>0</v>
      </c>
      <c r="R237" s="207">
        <f>Plan!BD69</f>
        <v>0</v>
      </c>
      <c r="S237" s="206">
        <f>Plan!BD70</f>
        <v>0</v>
      </c>
      <c r="T237" s="207">
        <f>Plan!BD71</f>
        <v>0</v>
      </c>
      <c r="U237" s="206">
        <f>Plan!BD72</f>
        <v>0</v>
      </c>
      <c r="V237" s="207">
        <f>Plan!BD73</f>
        <v>0</v>
      </c>
      <c r="W237" s="206">
        <f>Plan!BD74</f>
        <v>0</v>
      </c>
      <c r="X237" s="207">
        <f>Plan!BD75</f>
        <v>0</v>
      </c>
      <c r="Y237" s="206">
        <f>Plan!BD76</f>
        <v>0</v>
      </c>
      <c r="Z237" s="207">
        <f>Plan!BD77</f>
        <v>0</v>
      </c>
      <c r="AA237" s="206">
        <f>Plan!BD78</f>
        <v>0</v>
      </c>
      <c r="AB237" s="207">
        <f>Plan!BD79</f>
        <v>0</v>
      </c>
      <c r="AC237" s="206">
        <f>Plan!BD80</f>
        <v>0</v>
      </c>
      <c r="AD237" s="207">
        <f>Plan!BD81</f>
        <v>0</v>
      </c>
      <c r="AE237" s="206">
        <f>Plan!BD82</f>
        <v>0</v>
      </c>
      <c r="AF237" s="207">
        <f>Plan!BD83</f>
        <v>0</v>
      </c>
      <c r="AG237" s="206">
        <f>Plan!BD84</f>
        <v>0</v>
      </c>
      <c r="AH237" s="207">
        <f>Plan!BD85</f>
        <v>0</v>
      </c>
      <c r="AI237" s="206">
        <f>Plan!BD86</f>
        <v>0</v>
      </c>
      <c r="AJ237" s="207">
        <f>Plan!BD87</f>
        <v>0</v>
      </c>
    </row>
    <row r="238" spans="1:36" ht="6" customHeight="1">
      <c r="A238"/>
      <c r="B238" s="98">
        <f>COUNTIF(Feiertage!$H$3:$H$200,F238)</f>
        <v>0</v>
      </c>
      <c r="C238" s="100">
        <f t="shared" si="9"/>
        <v>7</v>
      </c>
      <c r="D238" s="100">
        <f t="shared" si="10"/>
        <v>8</v>
      </c>
      <c r="E238" s="189"/>
      <c r="F238" s="188">
        <f t="shared" si="11"/>
        <v>42603</v>
      </c>
      <c r="G238" s="206">
        <f>Plan!BE58</f>
        <v>0</v>
      </c>
      <c r="H238" s="207">
        <f>Plan!BE59</f>
        <v>0</v>
      </c>
      <c r="I238" s="206">
        <f>Plan!BE60</f>
        <v>0</v>
      </c>
      <c r="J238" s="207">
        <f>Plan!BE61</f>
        <v>0</v>
      </c>
      <c r="K238" s="206">
        <f>Plan!BE62</f>
        <v>0</v>
      </c>
      <c r="L238" s="207">
        <f>Plan!BE63</f>
        <v>0</v>
      </c>
      <c r="M238" s="206">
        <f>Plan!BE64</f>
        <v>0</v>
      </c>
      <c r="N238" s="207">
        <f>Plan!BE65</f>
        <v>0</v>
      </c>
      <c r="O238" s="206">
        <f>Plan!BE66</f>
        <v>0</v>
      </c>
      <c r="P238" s="207">
        <f>Plan!BE67</f>
        <v>0</v>
      </c>
      <c r="Q238" s="206">
        <f>Plan!BE68</f>
        <v>0</v>
      </c>
      <c r="R238" s="207">
        <f>Plan!BE69</f>
        <v>0</v>
      </c>
      <c r="S238" s="206">
        <f>Plan!BE70</f>
        <v>0</v>
      </c>
      <c r="T238" s="207">
        <f>Plan!BE71</f>
        <v>0</v>
      </c>
      <c r="U238" s="206">
        <f>Plan!BE72</f>
        <v>0</v>
      </c>
      <c r="V238" s="207">
        <f>Plan!BE73</f>
        <v>0</v>
      </c>
      <c r="W238" s="206">
        <f>Plan!BE74</f>
        <v>0</v>
      </c>
      <c r="X238" s="207">
        <f>Plan!BE75</f>
        <v>0</v>
      </c>
      <c r="Y238" s="206">
        <f>Plan!BE76</f>
        <v>0</v>
      </c>
      <c r="Z238" s="207">
        <f>Plan!BE77</f>
        <v>0</v>
      </c>
      <c r="AA238" s="206">
        <f>Plan!BE78</f>
        <v>0</v>
      </c>
      <c r="AB238" s="207">
        <f>Plan!BE79</f>
        <v>0</v>
      </c>
      <c r="AC238" s="206">
        <f>Plan!BE80</f>
        <v>0</v>
      </c>
      <c r="AD238" s="207">
        <f>Plan!BE81</f>
        <v>0</v>
      </c>
      <c r="AE238" s="206">
        <f>Plan!BE82</f>
        <v>0</v>
      </c>
      <c r="AF238" s="207">
        <f>Plan!BE83</f>
        <v>0</v>
      </c>
      <c r="AG238" s="206">
        <f>Plan!BE84</f>
        <v>0</v>
      </c>
      <c r="AH238" s="207">
        <f>Plan!BE85</f>
        <v>0</v>
      </c>
      <c r="AI238" s="206">
        <f>Plan!BE86</f>
        <v>0</v>
      </c>
      <c r="AJ238" s="207">
        <f>Plan!BE87</f>
        <v>0</v>
      </c>
    </row>
    <row r="239" spans="1:36" ht="6" customHeight="1">
      <c r="A239"/>
      <c r="B239" s="98">
        <f>COUNTIF(Feiertage!$H$3:$H$200,F239)</f>
        <v>0</v>
      </c>
      <c r="C239" s="100">
        <f t="shared" si="9"/>
        <v>1</v>
      </c>
      <c r="D239" s="100">
        <f t="shared" si="10"/>
        <v>8</v>
      </c>
      <c r="E239" s="189"/>
      <c r="F239" s="188">
        <f t="shared" si="11"/>
        <v>42604</v>
      </c>
      <c r="G239" s="206">
        <f>Plan!BF58</f>
        <v>0</v>
      </c>
      <c r="H239" s="207">
        <f>Plan!BF59</f>
        <v>0</v>
      </c>
      <c r="I239" s="206">
        <f>Plan!BF60</f>
        <v>0</v>
      </c>
      <c r="J239" s="207">
        <f>Plan!BF61</f>
        <v>0</v>
      </c>
      <c r="K239" s="206">
        <f>Plan!BF62</f>
        <v>0</v>
      </c>
      <c r="L239" s="207">
        <f>Plan!BF63</f>
        <v>0</v>
      </c>
      <c r="M239" s="206">
        <f>Plan!BF64</f>
        <v>0</v>
      </c>
      <c r="N239" s="207">
        <f>Plan!BF65</f>
        <v>0</v>
      </c>
      <c r="O239" s="206">
        <f>Plan!BF66</f>
        <v>0</v>
      </c>
      <c r="P239" s="207">
        <f>Plan!BF67</f>
        <v>0</v>
      </c>
      <c r="Q239" s="206">
        <f>Plan!BF68</f>
        <v>0</v>
      </c>
      <c r="R239" s="207">
        <f>Plan!BF69</f>
        <v>0</v>
      </c>
      <c r="S239" s="206">
        <f>Plan!BF70</f>
        <v>0</v>
      </c>
      <c r="T239" s="207">
        <f>Plan!BF71</f>
        <v>0</v>
      </c>
      <c r="U239" s="206">
        <f>Plan!BF72</f>
        <v>0</v>
      </c>
      <c r="V239" s="207">
        <f>Plan!BF73</f>
        <v>0</v>
      </c>
      <c r="W239" s="206">
        <f>Plan!BF74</f>
        <v>0</v>
      </c>
      <c r="X239" s="207">
        <f>Plan!BF75</f>
        <v>0</v>
      </c>
      <c r="Y239" s="206">
        <f>Plan!BF76</f>
        <v>0</v>
      </c>
      <c r="Z239" s="207">
        <f>Plan!BF77</f>
        <v>0</v>
      </c>
      <c r="AA239" s="206">
        <f>Plan!BF78</f>
        <v>0</v>
      </c>
      <c r="AB239" s="207">
        <f>Plan!BF79</f>
        <v>0</v>
      </c>
      <c r="AC239" s="206">
        <f>Plan!BF80</f>
        <v>0</v>
      </c>
      <c r="AD239" s="207">
        <f>Plan!BF81</f>
        <v>0</v>
      </c>
      <c r="AE239" s="206">
        <f>Plan!BF82</f>
        <v>0</v>
      </c>
      <c r="AF239" s="207">
        <f>Plan!BF83</f>
        <v>0</v>
      </c>
      <c r="AG239" s="206">
        <f>Plan!BF84</f>
        <v>0</v>
      </c>
      <c r="AH239" s="207">
        <f>Plan!BF85</f>
        <v>0</v>
      </c>
      <c r="AI239" s="206">
        <f>Plan!BF86</f>
        <v>0</v>
      </c>
      <c r="AJ239" s="207">
        <f>Plan!BF87</f>
        <v>0</v>
      </c>
    </row>
    <row r="240" spans="1:36" ht="6" customHeight="1">
      <c r="A240"/>
      <c r="B240" s="98">
        <f>COUNTIF(Feiertage!$H$3:$H$200,F240)</f>
        <v>0</v>
      </c>
      <c r="C240" s="100">
        <f t="shared" si="9"/>
        <v>2</v>
      </c>
      <c r="D240" s="100">
        <f t="shared" si="10"/>
        <v>8</v>
      </c>
      <c r="E240" s="189"/>
      <c r="F240" s="188">
        <f t="shared" si="11"/>
        <v>42605</v>
      </c>
      <c r="G240" s="206">
        <f>Plan!BG58</f>
        <v>0</v>
      </c>
      <c r="H240" s="207">
        <f>Plan!BG59</f>
        <v>0</v>
      </c>
      <c r="I240" s="206">
        <f>Plan!BG60</f>
        <v>0</v>
      </c>
      <c r="J240" s="207">
        <f>Plan!BG61</f>
        <v>0</v>
      </c>
      <c r="K240" s="206">
        <f>Plan!BG62</f>
        <v>0</v>
      </c>
      <c r="L240" s="207">
        <f>Plan!BG63</f>
        <v>0</v>
      </c>
      <c r="M240" s="206">
        <f>Plan!BG64</f>
        <v>0</v>
      </c>
      <c r="N240" s="207">
        <f>Plan!BG65</f>
        <v>0</v>
      </c>
      <c r="O240" s="206">
        <f>Plan!BG66</f>
        <v>0</v>
      </c>
      <c r="P240" s="207">
        <f>Plan!BG67</f>
        <v>0</v>
      </c>
      <c r="Q240" s="206">
        <f>Plan!BG68</f>
        <v>0</v>
      </c>
      <c r="R240" s="207">
        <f>Plan!BG69</f>
        <v>0</v>
      </c>
      <c r="S240" s="206">
        <f>Plan!BG70</f>
        <v>0</v>
      </c>
      <c r="T240" s="207">
        <f>Plan!BG71</f>
        <v>0</v>
      </c>
      <c r="U240" s="206">
        <f>Plan!BG72</f>
        <v>0</v>
      </c>
      <c r="V240" s="207">
        <f>Plan!BG73</f>
        <v>0</v>
      </c>
      <c r="W240" s="206">
        <f>Plan!BG74</f>
        <v>0</v>
      </c>
      <c r="X240" s="207">
        <f>Plan!BG75</f>
        <v>0</v>
      </c>
      <c r="Y240" s="206">
        <f>Plan!BG76</f>
        <v>0</v>
      </c>
      <c r="Z240" s="207">
        <f>Plan!BG77</f>
        <v>0</v>
      </c>
      <c r="AA240" s="206">
        <f>Plan!BG78</f>
        <v>0</v>
      </c>
      <c r="AB240" s="207">
        <f>Plan!BG79</f>
        <v>0</v>
      </c>
      <c r="AC240" s="206">
        <f>Plan!BG80</f>
        <v>0</v>
      </c>
      <c r="AD240" s="207">
        <f>Plan!BG81</f>
        <v>0</v>
      </c>
      <c r="AE240" s="206">
        <f>Plan!BG82</f>
        <v>0</v>
      </c>
      <c r="AF240" s="207">
        <f>Plan!BG83</f>
        <v>0</v>
      </c>
      <c r="AG240" s="206">
        <f>Plan!BG84</f>
        <v>0</v>
      </c>
      <c r="AH240" s="207">
        <f>Plan!BG85</f>
        <v>0</v>
      </c>
      <c r="AI240" s="206">
        <f>Plan!BG86</f>
        <v>0</v>
      </c>
      <c r="AJ240" s="207">
        <f>Plan!BG87</f>
        <v>0</v>
      </c>
    </row>
    <row r="241" spans="1:36" ht="6" customHeight="1">
      <c r="A241"/>
      <c r="B241" s="98">
        <f>COUNTIF(Feiertage!$H$3:$H$200,F241)</f>
        <v>0</v>
      </c>
      <c r="C241" s="100">
        <f t="shared" si="9"/>
        <v>3</v>
      </c>
      <c r="D241" s="100">
        <f t="shared" si="10"/>
        <v>8</v>
      </c>
      <c r="E241" s="189"/>
      <c r="F241" s="188">
        <f t="shared" si="11"/>
        <v>42606</v>
      </c>
      <c r="G241" s="206">
        <f>Plan!BH58</f>
        <v>0</v>
      </c>
      <c r="H241" s="207">
        <f>Plan!BH59</f>
        <v>0</v>
      </c>
      <c r="I241" s="206">
        <f>Plan!BH60</f>
        <v>0</v>
      </c>
      <c r="J241" s="207">
        <f>Plan!BH61</f>
        <v>0</v>
      </c>
      <c r="K241" s="206">
        <f>Plan!BH62</f>
        <v>0</v>
      </c>
      <c r="L241" s="207">
        <f>Plan!BH63</f>
        <v>0</v>
      </c>
      <c r="M241" s="206">
        <f>Plan!BH64</f>
        <v>0</v>
      </c>
      <c r="N241" s="207">
        <f>Plan!BH65</f>
        <v>0</v>
      </c>
      <c r="O241" s="206">
        <f>Plan!BH66</f>
        <v>0</v>
      </c>
      <c r="P241" s="207">
        <f>Plan!BH67</f>
        <v>0</v>
      </c>
      <c r="Q241" s="206">
        <f>Plan!BH68</f>
        <v>0</v>
      </c>
      <c r="R241" s="207">
        <f>Plan!BH69</f>
        <v>0</v>
      </c>
      <c r="S241" s="206">
        <f>Plan!BH70</f>
        <v>0</v>
      </c>
      <c r="T241" s="207">
        <f>Plan!BH71</f>
        <v>0</v>
      </c>
      <c r="U241" s="206">
        <f>Plan!BH72</f>
        <v>0</v>
      </c>
      <c r="V241" s="207">
        <f>Plan!BH73</f>
        <v>0</v>
      </c>
      <c r="W241" s="206">
        <f>Plan!BH74</f>
        <v>0</v>
      </c>
      <c r="X241" s="207">
        <f>Plan!BH75</f>
        <v>0</v>
      </c>
      <c r="Y241" s="206">
        <f>Plan!BH76</f>
        <v>0</v>
      </c>
      <c r="Z241" s="207">
        <f>Plan!BH77</f>
        <v>0</v>
      </c>
      <c r="AA241" s="206">
        <f>Plan!BH78</f>
        <v>0</v>
      </c>
      <c r="AB241" s="207">
        <f>Plan!BH79</f>
        <v>0</v>
      </c>
      <c r="AC241" s="206">
        <f>Plan!BH80</f>
        <v>0</v>
      </c>
      <c r="AD241" s="207">
        <f>Plan!BH81</f>
        <v>0</v>
      </c>
      <c r="AE241" s="206">
        <f>Plan!BH82</f>
        <v>0</v>
      </c>
      <c r="AF241" s="207">
        <f>Plan!BH83</f>
        <v>0</v>
      </c>
      <c r="AG241" s="206">
        <f>Plan!BH84</f>
        <v>0</v>
      </c>
      <c r="AH241" s="207">
        <f>Plan!BH85</f>
        <v>0</v>
      </c>
      <c r="AI241" s="206">
        <f>Plan!BH86</f>
        <v>0</v>
      </c>
      <c r="AJ241" s="207">
        <f>Plan!BH87</f>
        <v>0</v>
      </c>
    </row>
    <row r="242" spans="1:36" ht="6" customHeight="1">
      <c r="A242"/>
      <c r="B242" s="98">
        <f>COUNTIF(Feiertage!$H$3:$H$200,F242)</f>
        <v>0</v>
      </c>
      <c r="C242" s="100">
        <f t="shared" si="9"/>
        <v>4</v>
      </c>
      <c r="D242" s="100">
        <f t="shared" si="10"/>
        <v>8</v>
      </c>
      <c r="E242" s="189"/>
      <c r="F242" s="188">
        <f t="shared" si="11"/>
        <v>42607</v>
      </c>
      <c r="G242" s="206">
        <f>Plan!BI58</f>
        <v>0</v>
      </c>
      <c r="H242" s="207">
        <f>Plan!BI59</f>
        <v>0</v>
      </c>
      <c r="I242" s="206">
        <f>Plan!BI60</f>
        <v>0</v>
      </c>
      <c r="J242" s="207">
        <f>Plan!BI61</f>
        <v>0</v>
      </c>
      <c r="K242" s="206">
        <f>Plan!BI62</f>
        <v>0</v>
      </c>
      <c r="L242" s="207">
        <f>Plan!BI63</f>
        <v>0</v>
      </c>
      <c r="M242" s="206">
        <f>Plan!BI64</f>
        <v>0</v>
      </c>
      <c r="N242" s="207">
        <f>Plan!BI65</f>
        <v>0</v>
      </c>
      <c r="O242" s="206">
        <f>Plan!BI66</f>
        <v>0</v>
      </c>
      <c r="P242" s="207">
        <f>Plan!BI67</f>
        <v>0</v>
      </c>
      <c r="Q242" s="206">
        <f>Plan!BI68</f>
        <v>0</v>
      </c>
      <c r="R242" s="207">
        <f>Plan!BI69</f>
        <v>0</v>
      </c>
      <c r="S242" s="206">
        <f>Plan!BI70</f>
        <v>0</v>
      </c>
      <c r="T242" s="207">
        <f>Plan!BI71</f>
        <v>0</v>
      </c>
      <c r="U242" s="206">
        <f>Plan!BI72</f>
        <v>0</v>
      </c>
      <c r="V242" s="207">
        <f>Plan!BI73</f>
        <v>0</v>
      </c>
      <c r="W242" s="206">
        <f>Plan!BI74</f>
        <v>0</v>
      </c>
      <c r="X242" s="207">
        <f>Plan!BI75</f>
        <v>0</v>
      </c>
      <c r="Y242" s="206">
        <f>Plan!BI76</f>
        <v>0</v>
      </c>
      <c r="Z242" s="207">
        <f>Plan!BI77</f>
        <v>0</v>
      </c>
      <c r="AA242" s="206">
        <f>Plan!BI78</f>
        <v>0</v>
      </c>
      <c r="AB242" s="207">
        <f>Plan!BI79</f>
        <v>0</v>
      </c>
      <c r="AC242" s="206">
        <f>Plan!BI80</f>
        <v>0</v>
      </c>
      <c r="AD242" s="207">
        <f>Plan!BI81</f>
        <v>0</v>
      </c>
      <c r="AE242" s="206">
        <f>Plan!BI82</f>
        <v>0</v>
      </c>
      <c r="AF242" s="207">
        <f>Plan!BI83</f>
        <v>0</v>
      </c>
      <c r="AG242" s="206">
        <f>Plan!BI84</f>
        <v>0</v>
      </c>
      <c r="AH242" s="207">
        <f>Plan!BI85</f>
        <v>0</v>
      </c>
      <c r="AI242" s="206">
        <f>Plan!BI86</f>
        <v>0</v>
      </c>
      <c r="AJ242" s="207">
        <f>Plan!BI87</f>
        <v>0</v>
      </c>
    </row>
    <row r="243" spans="1:36" ht="6" customHeight="1">
      <c r="A243"/>
      <c r="B243" s="98">
        <f>COUNTIF(Feiertage!$H$3:$H$200,F243)</f>
        <v>0</v>
      </c>
      <c r="C243" s="100">
        <f t="shared" si="9"/>
        <v>5</v>
      </c>
      <c r="D243" s="100">
        <f t="shared" si="10"/>
        <v>8</v>
      </c>
      <c r="E243" s="189"/>
      <c r="F243" s="188">
        <f t="shared" si="11"/>
        <v>42608</v>
      </c>
      <c r="G243" s="206">
        <f>Plan!BJ58</f>
        <v>0</v>
      </c>
      <c r="H243" s="207">
        <f>Plan!BJ59</f>
        <v>0</v>
      </c>
      <c r="I243" s="206">
        <f>Plan!BJ60</f>
        <v>0</v>
      </c>
      <c r="J243" s="207">
        <f>Plan!BJ61</f>
        <v>0</v>
      </c>
      <c r="K243" s="206">
        <f>Plan!BJ62</f>
        <v>0</v>
      </c>
      <c r="L243" s="207">
        <f>Plan!BJ63</f>
        <v>0</v>
      </c>
      <c r="M243" s="206">
        <f>Plan!BJ64</f>
        <v>0</v>
      </c>
      <c r="N243" s="207">
        <f>Plan!BJ65</f>
        <v>0</v>
      </c>
      <c r="O243" s="206">
        <f>Plan!BJ66</f>
        <v>0</v>
      </c>
      <c r="P243" s="207">
        <f>Plan!BJ67</f>
        <v>0</v>
      </c>
      <c r="Q243" s="206">
        <f>Plan!BJ68</f>
        <v>0</v>
      </c>
      <c r="R243" s="207">
        <f>Plan!BJ69</f>
        <v>0</v>
      </c>
      <c r="S243" s="206">
        <f>Plan!BJ70</f>
        <v>0</v>
      </c>
      <c r="T243" s="207">
        <f>Plan!BJ71</f>
        <v>0</v>
      </c>
      <c r="U243" s="206">
        <f>Plan!BJ72</f>
        <v>0</v>
      </c>
      <c r="V243" s="207">
        <f>Plan!BJ73</f>
        <v>0</v>
      </c>
      <c r="W243" s="206">
        <f>Plan!BJ74</f>
        <v>0</v>
      </c>
      <c r="X243" s="207">
        <f>Plan!BJ75</f>
        <v>0</v>
      </c>
      <c r="Y243" s="206">
        <f>Plan!BJ76</f>
        <v>0</v>
      </c>
      <c r="Z243" s="207">
        <f>Plan!BJ77</f>
        <v>0</v>
      </c>
      <c r="AA243" s="206">
        <f>Plan!BJ78</f>
        <v>0</v>
      </c>
      <c r="AB243" s="207">
        <f>Plan!BJ79</f>
        <v>0</v>
      </c>
      <c r="AC243" s="206">
        <f>Plan!BJ80</f>
        <v>0</v>
      </c>
      <c r="AD243" s="207">
        <f>Plan!BJ81</f>
        <v>0</v>
      </c>
      <c r="AE243" s="206">
        <f>Plan!BJ82</f>
        <v>0</v>
      </c>
      <c r="AF243" s="207">
        <f>Plan!BJ83</f>
        <v>0</v>
      </c>
      <c r="AG243" s="206">
        <f>Plan!BJ84</f>
        <v>0</v>
      </c>
      <c r="AH243" s="207">
        <f>Plan!BJ85</f>
        <v>0</v>
      </c>
      <c r="AI243" s="206">
        <f>Plan!BJ86</f>
        <v>0</v>
      </c>
      <c r="AJ243" s="207">
        <f>Plan!BJ87</f>
        <v>0</v>
      </c>
    </row>
    <row r="244" spans="1:36" ht="6" customHeight="1">
      <c r="A244"/>
      <c r="B244" s="98">
        <f>COUNTIF(Feiertage!$H$3:$H$200,F244)</f>
        <v>0</v>
      </c>
      <c r="C244" s="100">
        <f t="shared" si="9"/>
        <v>6</v>
      </c>
      <c r="D244" s="100">
        <f t="shared" si="10"/>
        <v>8</v>
      </c>
      <c r="E244" s="189"/>
      <c r="F244" s="188">
        <f t="shared" si="11"/>
        <v>42609</v>
      </c>
      <c r="G244" s="206">
        <f>Plan!BK58</f>
        <v>0</v>
      </c>
      <c r="H244" s="207">
        <f>Plan!BK59</f>
        <v>0</v>
      </c>
      <c r="I244" s="206">
        <f>Plan!BK60</f>
        <v>0</v>
      </c>
      <c r="J244" s="207">
        <f>Plan!BK61</f>
        <v>0</v>
      </c>
      <c r="K244" s="206">
        <f>Plan!BK62</f>
        <v>0</v>
      </c>
      <c r="L244" s="207">
        <f>Plan!BK63</f>
        <v>0</v>
      </c>
      <c r="M244" s="206">
        <f>Plan!BK64</f>
        <v>0</v>
      </c>
      <c r="N244" s="207">
        <f>Plan!BK65</f>
        <v>0</v>
      </c>
      <c r="O244" s="206">
        <f>Plan!BK66</f>
        <v>0</v>
      </c>
      <c r="P244" s="207">
        <f>Plan!BK67</f>
        <v>0</v>
      </c>
      <c r="Q244" s="206">
        <f>Plan!BK68</f>
        <v>0</v>
      </c>
      <c r="R244" s="207">
        <f>Plan!BK69</f>
        <v>0</v>
      </c>
      <c r="S244" s="206">
        <f>Plan!BK70</f>
        <v>0</v>
      </c>
      <c r="T244" s="207">
        <f>Plan!BK71</f>
        <v>0</v>
      </c>
      <c r="U244" s="206">
        <f>Plan!BK72</f>
        <v>0</v>
      </c>
      <c r="V244" s="207">
        <f>Plan!BK73</f>
        <v>0</v>
      </c>
      <c r="W244" s="206">
        <f>Plan!BK74</f>
        <v>0</v>
      </c>
      <c r="X244" s="207">
        <f>Plan!BK75</f>
        <v>0</v>
      </c>
      <c r="Y244" s="206">
        <f>Plan!BK76</f>
        <v>0</v>
      </c>
      <c r="Z244" s="207">
        <f>Plan!BK77</f>
        <v>0</v>
      </c>
      <c r="AA244" s="206">
        <f>Plan!BK78</f>
        <v>0</v>
      </c>
      <c r="AB244" s="207">
        <f>Plan!BK79</f>
        <v>0</v>
      </c>
      <c r="AC244" s="206">
        <f>Plan!BK80</f>
        <v>0</v>
      </c>
      <c r="AD244" s="207">
        <f>Plan!BK81</f>
        <v>0</v>
      </c>
      <c r="AE244" s="206">
        <f>Plan!BK82</f>
        <v>0</v>
      </c>
      <c r="AF244" s="207">
        <f>Plan!BK83</f>
        <v>0</v>
      </c>
      <c r="AG244" s="206">
        <f>Plan!BK84</f>
        <v>0</v>
      </c>
      <c r="AH244" s="207">
        <f>Plan!BK85</f>
        <v>0</v>
      </c>
      <c r="AI244" s="206">
        <f>Plan!BK86</f>
        <v>0</v>
      </c>
      <c r="AJ244" s="207">
        <f>Plan!BK87</f>
        <v>0</v>
      </c>
    </row>
    <row r="245" spans="1:36" ht="6" customHeight="1">
      <c r="A245"/>
      <c r="B245" s="98">
        <f>COUNTIF(Feiertage!$H$3:$H$200,F245)</f>
        <v>0</v>
      </c>
      <c r="C245" s="100">
        <f t="shared" si="9"/>
        <v>7</v>
      </c>
      <c r="D245" s="100">
        <f t="shared" si="10"/>
        <v>8</v>
      </c>
      <c r="E245" s="189"/>
      <c r="F245" s="188">
        <f t="shared" si="11"/>
        <v>42610</v>
      </c>
      <c r="G245" s="206">
        <f>Plan!BL58</f>
        <v>0</v>
      </c>
      <c r="H245" s="207">
        <f>Plan!BL59</f>
        <v>0</v>
      </c>
      <c r="I245" s="206">
        <f>Plan!BL60</f>
        <v>0</v>
      </c>
      <c r="J245" s="207">
        <f>Plan!BL61</f>
        <v>0</v>
      </c>
      <c r="K245" s="206">
        <f>Plan!BL62</f>
        <v>0</v>
      </c>
      <c r="L245" s="207">
        <f>Plan!BL63</f>
        <v>0</v>
      </c>
      <c r="M245" s="206">
        <f>Plan!BL64</f>
        <v>0</v>
      </c>
      <c r="N245" s="207">
        <f>Plan!BL65</f>
        <v>0</v>
      </c>
      <c r="O245" s="206">
        <f>Plan!BL66</f>
        <v>0</v>
      </c>
      <c r="P245" s="207">
        <f>Plan!BL67</f>
        <v>0</v>
      </c>
      <c r="Q245" s="206">
        <f>Plan!BL68</f>
        <v>0</v>
      </c>
      <c r="R245" s="207">
        <f>Plan!BL69</f>
        <v>0</v>
      </c>
      <c r="S245" s="206">
        <f>Plan!BL70</f>
        <v>0</v>
      </c>
      <c r="T245" s="207">
        <f>Plan!BL71</f>
        <v>0</v>
      </c>
      <c r="U245" s="206">
        <f>Plan!BL72</f>
        <v>0</v>
      </c>
      <c r="V245" s="207">
        <f>Plan!BL73</f>
        <v>0</v>
      </c>
      <c r="W245" s="206">
        <f>Plan!BL74</f>
        <v>0</v>
      </c>
      <c r="X245" s="207">
        <f>Plan!BL75</f>
        <v>0</v>
      </c>
      <c r="Y245" s="206">
        <f>Plan!BL76</f>
        <v>0</v>
      </c>
      <c r="Z245" s="207">
        <f>Plan!BL77</f>
        <v>0</v>
      </c>
      <c r="AA245" s="206">
        <f>Plan!BL78</f>
        <v>0</v>
      </c>
      <c r="AB245" s="207">
        <f>Plan!BL79</f>
        <v>0</v>
      </c>
      <c r="AC245" s="206">
        <f>Plan!BL80</f>
        <v>0</v>
      </c>
      <c r="AD245" s="207">
        <f>Plan!BL81</f>
        <v>0</v>
      </c>
      <c r="AE245" s="206">
        <f>Plan!BL82</f>
        <v>0</v>
      </c>
      <c r="AF245" s="207">
        <f>Plan!BL83</f>
        <v>0</v>
      </c>
      <c r="AG245" s="206">
        <f>Plan!BL84</f>
        <v>0</v>
      </c>
      <c r="AH245" s="207">
        <f>Plan!BL85</f>
        <v>0</v>
      </c>
      <c r="AI245" s="206">
        <f>Plan!BL86</f>
        <v>0</v>
      </c>
      <c r="AJ245" s="207">
        <f>Plan!BL87</f>
        <v>0</v>
      </c>
    </row>
    <row r="246" spans="1:36" ht="6" customHeight="1">
      <c r="A246"/>
      <c r="B246" s="98">
        <f>COUNTIF(Feiertage!$H$3:$H$200,F246)</f>
        <v>0</v>
      </c>
      <c r="C246" s="100">
        <f t="shared" si="9"/>
        <v>1</v>
      </c>
      <c r="D246" s="100">
        <f t="shared" si="10"/>
        <v>8</v>
      </c>
      <c r="E246" s="189"/>
      <c r="F246" s="188">
        <f t="shared" si="11"/>
        <v>42611</v>
      </c>
      <c r="G246" s="206">
        <f>Plan!BM58</f>
        <v>0</v>
      </c>
      <c r="H246" s="207">
        <f>Plan!BM59</f>
        <v>0</v>
      </c>
      <c r="I246" s="206">
        <f>Plan!BM60</f>
        <v>0</v>
      </c>
      <c r="J246" s="207">
        <f>Plan!BM61</f>
        <v>0</v>
      </c>
      <c r="K246" s="206">
        <f>Plan!BM62</f>
        <v>0</v>
      </c>
      <c r="L246" s="207">
        <f>Plan!BM63</f>
        <v>0</v>
      </c>
      <c r="M246" s="206">
        <f>Plan!BM64</f>
        <v>0</v>
      </c>
      <c r="N246" s="207">
        <f>Plan!BM65</f>
        <v>0</v>
      </c>
      <c r="O246" s="206">
        <f>Plan!BM66</f>
        <v>0</v>
      </c>
      <c r="P246" s="207">
        <f>Plan!BM67</f>
        <v>0</v>
      </c>
      <c r="Q246" s="206">
        <f>Plan!BM68</f>
        <v>0</v>
      </c>
      <c r="R246" s="207">
        <f>Plan!BM69</f>
        <v>0</v>
      </c>
      <c r="S246" s="206">
        <f>Plan!BM70</f>
        <v>0</v>
      </c>
      <c r="T246" s="207">
        <f>Plan!BM71</f>
        <v>0</v>
      </c>
      <c r="U246" s="206">
        <f>Plan!BM72</f>
        <v>0</v>
      </c>
      <c r="V246" s="207">
        <f>Plan!BM73</f>
        <v>0</v>
      </c>
      <c r="W246" s="206">
        <f>Plan!BM74</f>
        <v>0</v>
      </c>
      <c r="X246" s="207">
        <f>Plan!BM75</f>
        <v>0</v>
      </c>
      <c r="Y246" s="206">
        <f>Plan!BM76</f>
        <v>0</v>
      </c>
      <c r="Z246" s="207">
        <f>Plan!BM77</f>
        <v>0</v>
      </c>
      <c r="AA246" s="206">
        <f>Plan!BM78</f>
        <v>0</v>
      </c>
      <c r="AB246" s="207">
        <f>Plan!BM79</f>
        <v>0</v>
      </c>
      <c r="AC246" s="206">
        <f>Plan!BM80</f>
        <v>0</v>
      </c>
      <c r="AD246" s="207">
        <f>Plan!BM81</f>
        <v>0</v>
      </c>
      <c r="AE246" s="206">
        <f>Plan!BM82</f>
        <v>0</v>
      </c>
      <c r="AF246" s="207">
        <f>Plan!BM83</f>
        <v>0</v>
      </c>
      <c r="AG246" s="206">
        <f>Plan!BM84</f>
        <v>0</v>
      </c>
      <c r="AH246" s="207">
        <f>Plan!BM85</f>
        <v>0</v>
      </c>
      <c r="AI246" s="206">
        <f>Plan!BM86</f>
        <v>0</v>
      </c>
      <c r="AJ246" s="207">
        <f>Plan!BM87</f>
        <v>0</v>
      </c>
    </row>
    <row r="247" spans="1:36" ht="6" customHeight="1">
      <c r="A247"/>
      <c r="B247" s="98">
        <f>COUNTIF(Feiertage!$H$3:$H$200,F247)</f>
        <v>0</v>
      </c>
      <c r="C247" s="100">
        <f t="shared" si="9"/>
        <v>2</v>
      </c>
      <c r="D247" s="100">
        <f t="shared" si="10"/>
        <v>8</v>
      </c>
      <c r="E247" s="189"/>
      <c r="F247" s="188">
        <f t="shared" si="11"/>
        <v>42612</v>
      </c>
      <c r="G247" s="206">
        <f>Plan!BN58</f>
        <v>0</v>
      </c>
      <c r="H247" s="207">
        <f>Plan!BN59</f>
        <v>0</v>
      </c>
      <c r="I247" s="206">
        <f>Plan!BN60</f>
        <v>0</v>
      </c>
      <c r="J247" s="207">
        <f>Plan!BN61</f>
        <v>0</v>
      </c>
      <c r="K247" s="206">
        <f>Plan!BN62</f>
        <v>0</v>
      </c>
      <c r="L247" s="207">
        <f>Plan!BN63</f>
        <v>0</v>
      </c>
      <c r="M247" s="206">
        <f>Plan!BN64</f>
        <v>0</v>
      </c>
      <c r="N247" s="207">
        <f>Plan!BN65</f>
        <v>0</v>
      </c>
      <c r="O247" s="206">
        <f>Plan!BN66</f>
        <v>0</v>
      </c>
      <c r="P247" s="207">
        <f>Plan!BN67</f>
        <v>0</v>
      </c>
      <c r="Q247" s="206">
        <f>Plan!BN68</f>
        <v>0</v>
      </c>
      <c r="R247" s="207">
        <f>Plan!BN69</f>
        <v>0</v>
      </c>
      <c r="S247" s="206">
        <f>Plan!BN70</f>
        <v>0</v>
      </c>
      <c r="T247" s="207">
        <f>Plan!BN71</f>
        <v>0</v>
      </c>
      <c r="U247" s="206">
        <f>Plan!BN72</f>
        <v>0</v>
      </c>
      <c r="V247" s="207">
        <f>Plan!BN73</f>
        <v>0</v>
      </c>
      <c r="W247" s="206">
        <f>Plan!BN74</f>
        <v>0</v>
      </c>
      <c r="X247" s="207">
        <f>Plan!BN75</f>
        <v>0</v>
      </c>
      <c r="Y247" s="206">
        <f>Plan!BN76</f>
        <v>0</v>
      </c>
      <c r="Z247" s="207">
        <f>Plan!BN77</f>
        <v>0</v>
      </c>
      <c r="AA247" s="206">
        <f>Plan!BN78</f>
        <v>0</v>
      </c>
      <c r="AB247" s="207">
        <f>Plan!BN79</f>
        <v>0</v>
      </c>
      <c r="AC247" s="206">
        <f>Plan!BN80</f>
        <v>0</v>
      </c>
      <c r="AD247" s="207">
        <f>Plan!BN81</f>
        <v>0</v>
      </c>
      <c r="AE247" s="206">
        <f>Plan!BN82</f>
        <v>0</v>
      </c>
      <c r="AF247" s="207">
        <f>Plan!BN83</f>
        <v>0</v>
      </c>
      <c r="AG247" s="206">
        <f>Plan!BN84</f>
        <v>0</v>
      </c>
      <c r="AH247" s="207">
        <f>Plan!BN85</f>
        <v>0</v>
      </c>
      <c r="AI247" s="206">
        <f>Plan!BN86</f>
        <v>0</v>
      </c>
      <c r="AJ247" s="207">
        <f>Plan!BN87</f>
        <v>0</v>
      </c>
    </row>
    <row r="248" spans="1:36" ht="6" customHeight="1">
      <c r="A248"/>
      <c r="B248" s="98">
        <f>COUNTIF(Feiertage!$H$3:$H$200,F248)</f>
        <v>0</v>
      </c>
      <c r="C248" s="100">
        <f t="shared" si="9"/>
        <v>3</v>
      </c>
      <c r="D248" s="100">
        <f t="shared" si="10"/>
        <v>8</v>
      </c>
      <c r="E248" s="189"/>
      <c r="F248" s="188">
        <f t="shared" si="11"/>
        <v>42613</v>
      </c>
      <c r="G248" s="206">
        <f>Plan!BO58</f>
        <v>0</v>
      </c>
      <c r="H248" s="207">
        <f>Plan!BO59</f>
        <v>0</v>
      </c>
      <c r="I248" s="206">
        <f>Plan!BO60</f>
        <v>0</v>
      </c>
      <c r="J248" s="207">
        <f>Plan!BO61</f>
        <v>0</v>
      </c>
      <c r="K248" s="206">
        <f>Plan!BO62</f>
        <v>0</v>
      </c>
      <c r="L248" s="207">
        <f>Plan!BO63</f>
        <v>0</v>
      </c>
      <c r="M248" s="206">
        <f>Plan!BO64</f>
        <v>0</v>
      </c>
      <c r="N248" s="207">
        <f>Plan!BO65</f>
        <v>0</v>
      </c>
      <c r="O248" s="206">
        <f>Plan!BO66</f>
        <v>0</v>
      </c>
      <c r="P248" s="207">
        <f>Plan!BO67</f>
        <v>0</v>
      </c>
      <c r="Q248" s="206">
        <f>Plan!BO68</f>
        <v>0</v>
      </c>
      <c r="R248" s="207">
        <f>Plan!BO69</f>
        <v>0</v>
      </c>
      <c r="S248" s="206">
        <f>Plan!BO70</f>
        <v>0</v>
      </c>
      <c r="T248" s="207">
        <f>Plan!BO71</f>
        <v>0</v>
      </c>
      <c r="U248" s="206">
        <f>Plan!BO72</f>
        <v>0</v>
      </c>
      <c r="V248" s="207">
        <f>Plan!BO73</f>
        <v>0</v>
      </c>
      <c r="W248" s="206">
        <f>Plan!BO74</f>
        <v>0</v>
      </c>
      <c r="X248" s="207">
        <f>Plan!BO75</f>
        <v>0</v>
      </c>
      <c r="Y248" s="206">
        <f>Plan!BO76</f>
        <v>0</v>
      </c>
      <c r="Z248" s="207">
        <f>Plan!BO77</f>
        <v>0</v>
      </c>
      <c r="AA248" s="206">
        <f>Plan!BO78</f>
        <v>0</v>
      </c>
      <c r="AB248" s="207">
        <f>Plan!BO79</f>
        <v>0</v>
      </c>
      <c r="AC248" s="206">
        <f>Plan!BO80</f>
        <v>0</v>
      </c>
      <c r="AD248" s="207">
        <f>Plan!BO81</f>
        <v>0</v>
      </c>
      <c r="AE248" s="206">
        <f>Plan!BO82</f>
        <v>0</v>
      </c>
      <c r="AF248" s="207">
        <f>Plan!BO83</f>
        <v>0</v>
      </c>
      <c r="AG248" s="206">
        <f>Plan!BO84</f>
        <v>0</v>
      </c>
      <c r="AH248" s="207">
        <f>Plan!BO85</f>
        <v>0</v>
      </c>
      <c r="AI248" s="206">
        <f>Plan!BO86</f>
        <v>0</v>
      </c>
      <c r="AJ248" s="207">
        <f>Plan!BO87</f>
        <v>0</v>
      </c>
    </row>
    <row r="249" spans="1:36" ht="6" customHeight="1">
      <c r="A249"/>
      <c r="B249" s="98">
        <f>COUNTIF(Feiertage!$H$3:$H$200,F249)</f>
        <v>0</v>
      </c>
      <c r="C249" s="100">
        <f t="shared" si="9"/>
        <v>4</v>
      </c>
      <c r="D249" s="100">
        <f t="shared" si="10"/>
        <v>9</v>
      </c>
      <c r="E249" s="189"/>
      <c r="F249" s="188">
        <f t="shared" si="11"/>
        <v>42614</v>
      </c>
      <c r="G249" s="206">
        <f>Plan!BP58</f>
        <v>0</v>
      </c>
      <c r="H249" s="207">
        <f>Plan!BP59</f>
        <v>0</v>
      </c>
      <c r="I249" s="206">
        <f>Plan!BP60</f>
        <v>0</v>
      </c>
      <c r="J249" s="207">
        <f>Plan!BP61</f>
        <v>0</v>
      </c>
      <c r="K249" s="206">
        <f>Plan!BP62</f>
        <v>0</v>
      </c>
      <c r="L249" s="207">
        <f>Plan!BP63</f>
        <v>0</v>
      </c>
      <c r="M249" s="206">
        <f>Plan!BP64</f>
        <v>0</v>
      </c>
      <c r="N249" s="207">
        <f>Plan!BP65</f>
        <v>0</v>
      </c>
      <c r="O249" s="206">
        <f>Plan!BP66</f>
        <v>0</v>
      </c>
      <c r="P249" s="207">
        <f>Plan!BP67</f>
        <v>0</v>
      </c>
      <c r="Q249" s="206">
        <f>Plan!BP68</f>
        <v>0</v>
      </c>
      <c r="R249" s="207">
        <f>Plan!BP69</f>
        <v>0</v>
      </c>
      <c r="S249" s="206">
        <f>Plan!BP70</f>
        <v>0</v>
      </c>
      <c r="T249" s="207">
        <f>Plan!BP71</f>
        <v>0</v>
      </c>
      <c r="U249" s="206">
        <f>Plan!BP72</f>
        <v>0</v>
      </c>
      <c r="V249" s="207">
        <f>Plan!BP73</f>
        <v>0</v>
      </c>
      <c r="W249" s="206">
        <f>Plan!BP74</f>
        <v>0</v>
      </c>
      <c r="X249" s="207">
        <f>Plan!BP75</f>
        <v>0</v>
      </c>
      <c r="Y249" s="206">
        <f>Plan!BP76</f>
        <v>0</v>
      </c>
      <c r="Z249" s="207">
        <f>Plan!BP77</f>
        <v>0</v>
      </c>
      <c r="AA249" s="206">
        <f>Plan!BP78</f>
        <v>0</v>
      </c>
      <c r="AB249" s="207">
        <f>Plan!BP79</f>
        <v>0</v>
      </c>
      <c r="AC249" s="206">
        <f>Plan!BP80</f>
        <v>0</v>
      </c>
      <c r="AD249" s="207">
        <f>Plan!BP81</f>
        <v>0</v>
      </c>
      <c r="AE249" s="206">
        <f>Plan!BP82</f>
        <v>0</v>
      </c>
      <c r="AF249" s="207">
        <f>Plan!BP83</f>
        <v>0</v>
      </c>
      <c r="AG249" s="206">
        <f>Plan!BP84</f>
        <v>0</v>
      </c>
      <c r="AH249" s="207">
        <f>Plan!BP85</f>
        <v>0</v>
      </c>
      <c r="AI249" s="206">
        <f>Plan!BP86</f>
        <v>0</v>
      </c>
      <c r="AJ249" s="207">
        <f>Plan!BP87</f>
        <v>0</v>
      </c>
    </row>
    <row r="250" spans="1:36" ht="6" customHeight="1">
      <c r="A250"/>
      <c r="B250" s="98">
        <f>COUNTIF(Feiertage!$H$3:$H$200,F250)</f>
        <v>0</v>
      </c>
      <c r="C250" s="100">
        <f t="shared" si="9"/>
        <v>5</v>
      </c>
      <c r="D250" s="100">
        <f t="shared" si="10"/>
        <v>9</v>
      </c>
      <c r="E250" s="189"/>
      <c r="F250" s="188">
        <f t="shared" si="11"/>
        <v>42615</v>
      </c>
      <c r="G250" s="206">
        <f>Plan!BQ58</f>
        <v>0</v>
      </c>
      <c r="H250" s="207">
        <f>Plan!BQ59</f>
        <v>0</v>
      </c>
      <c r="I250" s="206">
        <f>Plan!BQ60</f>
        <v>0</v>
      </c>
      <c r="J250" s="207">
        <f>Plan!BQ61</f>
        <v>0</v>
      </c>
      <c r="K250" s="206">
        <f>Plan!BQ62</f>
        <v>0</v>
      </c>
      <c r="L250" s="207">
        <f>Plan!BQ63</f>
        <v>0</v>
      </c>
      <c r="M250" s="206">
        <f>Plan!BQ64</f>
        <v>0</v>
      </c>
      <c r="N250" s="207">
        <f>Plan!BQ65</f>
        <v>0</v>
      </c>
      <c r="O250" s="206">
        <f>Plan!BQ66</f>
        <v>0</v>
      </c>
      <c r="P250" s="207">
        <f>Plan!BQ67</f>
        <v>0</v>
      </c>
      <c r="Q250" s="206">
        <f>Plan!BQ68</f>
        <v>0</v>
      </c>
      <c r="R250" s="207">
        <f>Plan!BQ69</f>
        <v>0</v>
      </c>
      <c r="S250" s="206">
        <f>Plan!BQ70</f>
        <v>0</v>
      </c>
      <c r="T250" s="207">
        <f>Plan!BQ71</f>
        <v>0</v>
      </c>
      <c r="U250" s="206">
        <f>Plan!BQ72</f>
        <v>0</v>
      </c>
      <c r="V250" s="207">
        <f>Plan!BQ73</f>
        <v>0</v>
      </c>
      <c r="W250" s="206">
        <f>Plan!BQ74</f>
        <v>0</v>
      </c>
      <c r="X250" s="207">
        <f>Plan!BQ75</f>
        <v>0</v>
      </c>
      <c r="Y250" s="206">
        <f>Plan!BQ76</f>
        <v>0</v>
      </c>
      <c r="Z250" s="207">
        <f>Plan!BQ77</f>
        <v>0</v>
      </c>
      <c r="AA250" s="206">
        <f>Plan!BQ78</f>
        <v>0</v>
      </c>
      <c r="AB250" s="207">
        <f>Plan!BQ79</f>
        <v>0</v>
      </c>
      <c r="AC250" s="206">
        <f>Plan!BQ80</f>
        <v>0</v>
      </c>
      <c r="AD250" s="207">
        <f>Plan!BQ81</f>
        <v>0</v>
      </c>
      <c r="AE250" s="206">
        <f>Plan!BQ82</f>
        <v>0</v>
      </c>
      <c r="AF250" s="207">
        <f>Plan!BQ83</f>
        <v>0</v>
      </c>
      <c r="AG250" s="206">
        <f>Plan!BQ84</f>
        <v>0</v>
      </c>
      <c r="AH250" s="207">
        <f>Plan!BQ85</f>
        <v>0</v>
      </c>
      <c r="AI250" s="206">
        <f>Plan!BQ86</f>
        <v>0</v>
      </c>
      <c r="AJ250" s="207">
        <f>Plan!BQ87</f>
        <v>0</v>
      </c>
    </row>
    <row r="251" spans="1:36" ht="6" customHeight="1">
      <c r="A251"/>
      <c r="B251" s="98">
        <f>COUNTIF(Feiertage!$H$3:$H$200,F251)</f>
        <v>0</v>
      </c>
      <c r="C251" s="100">
        <f t="shared" si="9"/>
        <v>6</v>
      </c>
      <c r="D251" s="100">
        <f t="shared" si="10"/>
        <v>9</v>
      </c>
      <c r="E251" s="189"/>
      <c r="F251" s="188">
        <f t="shared" si="11"/>
        <v>42616</v>
      </c>
      <c r="G251" s="206">
        <f>Plan!BR58</f>
        <v>0</v>
      </c>
      <c r="H251" s="207">
        <f>Plan!BR59</f>
        <v>0</v>
      </c>
      <c r="I251" s="206">
        <f>Plan!BR60</f>
        <v>0</v>
      </c>
      <c r="J251" s="207">
        <f>Plan!BR61</f>
        <v>0</v>
      </c>
      <c r="K251" s="206">
        <f>Plan!BR62</f>
        <v>0</v>
      </c>
      <c r="L251" s="207">
        <f>Plan!BR63</f>
        <v>0</v>
      </c>
      <c r="M251" s="206">
        <f>Plan!BR64</f>
        <v>0</v>
      </c>
      <c r="N251" s="207">
        <f>Plan!BR65</f>
        <v>0</v>
      </c>
      <c r="O251" s="206">
        <f>Plan!BR66</f>
        <v>0</v>
      </c>
      <c r="P251" s="207">
        <f>Plan!BR67</f>
        <v>0</v>
      </c>
      <c r="Q251" s="206">
        <f>Plan!BR68</f>
        <v>0</v>
      </c>
      <c r="R251" s="207">
        <f>Plan!BR69</f>
        <v>0</v>
      </c>
      <c r="S251" s="206">
        <f>Plan!BR70</f>
        <v>0</v>
      </c>
      <c r="T251" s="207">
        <f>Plan!BR71</f>
        <v>0</v>
      </c>
      <c r="U251" s="206">
        <f>Plan!BR72</f>
        <v>0</v>
      </c>
      <c r="V251" s="207">
        <f>Plan!BR73</f>
        <v>0</v>
      </c>
      <c r="W251" s="206">
        <f>Plan!BR74</f>
        <v>0</v>
      </c>
      <c r="X251" s="207">
        <f>Plan!BR75</f>
        <v>0</v>
      </c>
      <c r="Y251" s="206">
        <f>Plan!BR76</f>
        <v>0</v>
      </c>
      <c r="Z251" s="207">
        <f>Plan!BR77</f>
        <v>0</v>
      </c>
      <c r="AA251" s="206">
        <f>Plan!BR78</f>
        <v>0</v>
      </c>
      <c r="AB251" s="207">
        <f>Plan!BR79</f>
        <v>0</v>
      </c>
      <c r="AC251" s="206">
        <f>Plan!BR80</f>
        <v>0</v>
      </c>
      <c r="AD251" s="207">
        <f>Plan!BR81</f>
        <v>0</v>
      </c>
      <c r="AE251" s="206">
        <f>Plan!BR82</f>
        <v>0</v>
      </c>
      <c r="AF251" s="207">
        <f>Plan!BR83</f>
        <v>0</v>
      </c>
      <c r="AG251" s="206">
        <f>Plan!BR84</f>
        <v>0</v>
      </c>
      <c r="AH251" s="207">
        <f>Plan!BR85</f>
        <v>0</v>
      </c>
      <c r="AI251" s="206">
        <f>Plan!BR86</f>
        <v>0</v>
      </c>
      <c r="AJ251" s="207">
        <f>Plan!BR87</f>
        <v>0</v>
      </c>
    </row>
    <row r="252" spans="1:36" ht="6" customHeight="1">
      <c r="A252"/>
      <c r="B252" s="98">
        <f>COUNTIF(Feiertage!$H$3:$H$200,F252)</f>
        <v>0</v>
      </c>
      <c r="C252" s="100">
        <f t="shared" si="9"/>
        <v>7</v>
      </c>
      <c r="D252" s="100">
        <f t="shared" si="10"/>
        <v>9</v>
      </c>
      <c r="E252" s="189"/>
      <c r="F252" s="188">
        <f t="shared" si="11"/>
        <v>42617</v>
      </c>
      <c r="G252" s="206">
        <f>Plan!BS58</f>
        <v>0</v>
      </c>
      <c r="H252" s="207">
        <f>Plan!BS59</f>
        <v>0</v>
      </c>
      <c r="I252" s="206">
        <f>Plan!BS60</f>
        <v>0</v>
      </c>
      <c r="J252" s="207">
        <f>Plan!BS61</f>
        <v>0</v>
      </c>
      <c r="K252" s="206">
        <f>Plan!BS62</f>
        <v>0</v>
      </c>
      <c r="L252" s="207">
        <f>Plan!BS63</f>
        <v>0</v>
      </c>
      <c r="M252" s="206">
        <f>Plan!BS64</f>
        <v>0</v>
      </c>
      <c r="N252" s="207">
        <f>Plan!BS65</f>
        <v>0</v>
      </c>
      <c r="O252" s="206">
        <f>Plan!BS66</f>
        <v>0</v>
      </c>
      <c r="P252" s="207">
        <f>Plan!BS67</f>
        <v>0</v>
      </c>
      <c r="Q252" s="206">
        <f>Plan!BS68</f>
        <v>0</v>
      </c>
      <c r="R252" s="207">
        <f>Plan!BS69</f>
        <v>0</v>
      </c>
      <c r="S252" s="206">
        <f>Plan!BS70</f>
        <v>0</v>
      </c>
      <c r="T252" s="207">
        <f>Plan!BS71</f>
        <v>0</v>
      </c>
      <c r="U252" s="206">
        <f>Plan!BS72</f>
        <v>0</v>
      </c>
      <c r="V252" s="207">
        <f>Plan!BS73</f>
        <v>0</v>
      </c>
      <c r="W252" s="206">
        <f>Plan!BS74</f>
        <v>0</v>
      </c>
      <c r="X252" s="207">
        <f>Plan!BS75</f>
        <v>0</v>
      </c>
      <c r="Y252" s="206">
        <f>Plan!BS76</f>
        <v>0</v>
      </c>
      <c r="Z252" s="207">
        <f>Plan!BS77</f>
        <v>0</v>
      </c>
      <c r="AA252" s="206">
        <f>Plan!BS78</f>
        <v>0</v>
      </c>
      <c r="AB252" s="207">
        <f>Plan!BS79</f>
        <v>0</v>
      </c>
      <c r="AC252" s="206">
        <f>Plan!BS80</f>
        <v>0</v>
      </c>
      <c r="AD252" s="207">
        <f>Plan!BS81</f>
        <v>0</v>
      </c>
      <c r="AE252" s="206">
        <f>Plan!BS82</f>
        <v>0</v>
      </c>
      <c r="AF252" s="207">
        <f>Plan!BS83</f>
        <v>0</v>
      </c>
      <c r="AG252" s="206">
        <f>Plan!BS84</f>
        <v>0</v>
      </c>
      <c r="AH252" s="207">
        <f>Plan!BS85</f>
        <v>0</v>
      </c>
      <c r="AI252" s="206">
        <f>Plan!BS86</f>
        <v>0</v>
      </c>
      <c r="AJ252" s="207">
        <f>Plan!BS87</f>
        <v>0</v>
      </c>
    </row>
    <row r="253" spans="1:36" ht="6" customHeight="1">
      <c r="A253"/>
      <c r="B253" s="98">
        <f>COUNTIF(Feiertage!$H$3:$H$200,F253)</f>
        <v>0</v>
      </c>
      <c r="C253" s="100">
        <f t="shared" si="9"/>
        <v>1</v>
      </c>
      <c r="D253" s="100">
        <f t="shared" si="10"/>
        <v>9</v>
      </c>
      <c r="E253" s="189"/>
      <c r="F253" s="188">
        <f t="shared" si="11"/>
        <v>42618</v>
      </c>
      <c r="G253" s="206">
        <f>Plan!BT58</f>
        <v>0</v>
      </c>
      <c r="H253" s="207">
        <f>Plan!BT59</f>
        <v>0</v>
      </c>
      <c r="I253" s="206">
        <f>Plan!BT60</f>
        <v>0</v>
      </c>
      <c r="J253" s="207">
        <f>Plan!BT61</f>
        <v>0</v>
      </c>
      <c r="K253" s="206">
        <f>Plan!BT62</f>
        <v>0</v>
      </c>
      <c r="L253" s="207">
        <f>Plan!BT63</f>
        <v>0</v>
      </c>
      <c r="M253" s="206">
        <f>Plan!BT64</f>
        <v>0</v>
      </c>
      <c r="N253" s="207">
        <f>Plan!BT65</f>
        <v>0</v>
      </c>
      <c r="O253" s="206">
        <f>Plan!BT66</f>
        <v>0</v>
      </c>
      <c r="P253" s="207">
        <f>Plan!BT67</f>
        <v>0</v>
      </c>
      <c r="Q253" s="206">
        <f>Plan!BT68</f>
        <v>0</v>
      </c>
      <c r="R253" s="207">
        <f>Plan!BT69</f>
        <v>0</v>
      </c>
      <c r="S253" s="206">
        <f>Plan!BT70</f>
        <v>0</v>
      </c>
      <c r="T253" s="207">
        <f>Plan!BT71</f>
        <v>0</v>
      </c>
      <c r="U253" s="206">
        <f>Plan!BT72</f>
        <v>0</v>
      </c>
      <c r="V253" s="207">
        <f>Plan!BT73</f>
        <v>0</v>
      </c>
      <c r="W253" s="206">
        <f>Plan!BT74</f>
        <v>0</v>
      </c>
      <c r="X253" s="207">
        <f>Plan!BT75</f>
        <v>0</v>
      </c>
      <c r="Y253" s="206">
        <f>Plan!BT76</f>
        <v>0</v>
      </c>
      <c r="Z253" s="207">
        <f>Plan!BT77</f>
        <v>0</v>
      </c>
      <c r="AA253" s="206">
        <f>Plan!BT78</f>
        <v>0</v>
      </c>
      <c r="AB253" s="207">
        <f>Plan!BT79</f>
        <v>0</v>
      </c>
      <c r="AC253" s="206">
        <f>Plan!BT80</f>
        <v>0</v>
      </c>
      <c r="AD253" s="207">
        <f>Plan!BT81</f>
        <v>0</v>
      </c>
      <c r="AE253" s="206">
        <f>Plan!BT82</f>
        <v>0</v>
      </c>
      <c r="AF253" s="207">
        <f>Plan!BT83</f>
        <v>0</v>
      </c>
      <c r="AG253" s="206">
        <f>Plan!BT84</f>
        <v>0</v>
      </c>
      <c r="AH253" s="207">
        <f>Plan!BT85</f>
        <v>0</v>
      </c>
      <c r="AI253" s="206">
        <f>Plan!BT86</f>
        <v>0</v>
      </c>
      <c r="AJ253" s="207">
        <f>Plan!BT87</f>
        <v>0</v>
      </c>
    </row>
    <row r="254" spans="1:36" ht="6" customHeight="1">
      <c r="A254"/>
      <c r="B254" s="98">
        <f>COUNTIF(Feiertage!$H$3:$H$200,F254)</f>
        <v>0</v>
      </c>
      <c r="C254" s="100">
        <f t="shared" si="9"/>
        <v>2</v>
      </c>
      <c r="D254" s="100">
        <f t="shared" si="10"/>
        <v>9</v>
      </c>
      <c r="E254" s="189"/>
      <c r="F254" s="188">
        <f t="shared" si="11"/>
        <v>42619</v>
      </c>
      <c r="G254" s="206">
        <f>Plan!BU58</f>
        <v>0</v>
      </c>
      <c r="H254" s="207">
        <f>Plan!BU59</f>
        <v>0</v>
      </c>
      <c r="I254" s="206">
        <f>Plan!BU60</f>
        <v>0</v>
      </c>
      <c r="J254" s="207">
        <f>Plan!BU61</f>
        <v>0</v>
      </c>
      <c r="K254" s="206">
        <f>Plan!BU62</f>
        <v>0</v>
      </c>
      <c r="L254" s="207">
        <f>Plan!BU63</f>
        <v>0</v>
      </c>
      <c r="M254" s="206">
        <f>Plan!BU64</f>
        <v>0</v>
      </c>
      <c r="N254" s="207">
        <f>Plan!BU65</f>
        <v>0</v>
      </c>
      <c r="O254" s="206">
        <f>Plan!BU66</f>
        <v>0</v>
      </c>
      <c r="P254" s="207">
        <f>Plan!BU67</f>
        <v>0</v>
      </c>
      <c r="Q254" s="206">
        <f>Plan!BU68</f>
        <v>0</v>
      </c>
      <c r="R254" s="207">
        <f>Plan!BU69</f>
        <v>0</v>
      </c>
      <c r="S254" s="206">
        <f>Plan!BU70</f>
        <v>0</v>
      </c>
      <c r="T254" s="207">
        <f>Plan!BU71</f>
        <v>0</v>
      </c>
      <c r="U254" s="206">
        <f>Plan!BU72</f>
        <v>0</v>
      </c>
      <c r="V254" s="207">
        <f>Plan!BU73</f>
        <v>0</v>
      </c>
      <c r="W254" s="206">
        <f>Plan!BU74</f>
        <v>0</v>
      </c>
      <c r="X254" s="207">
        <f>Plan!BU75</f>
        <v>0</v>
      </c>
      <c r="Y254" s="206">
        <f>Plan!BU76</f>
        <v>0</v>
      </c>
      <c r="Z254" s="207">
        <f>Plan!BU77</f>
        <v>0</v>
      </c>
      <c r="AA254" s="206">
        <f>Plan!BU78</f>
        <v>0</v>
      </c>
      <c r="AB254" s="207">
        <f>Plan!BU79</f>
        <v>0</v>
      </c>
      <c r="AC254" s="206">
        <f>Plan!BU80</f>
        <v>0</v>
      </c>
      <c r="AD254" s="207">
        <f>Plan!BU81</f>
        <v>0</v>
      </c>
      <c r="AE254" s="206">
        <f>Plan!BU82</f>
        <v>0</v>
      </c>
      <c r="AF254" s="207">
        <f>Plan!BU83</f>
        <v>0</v>
      </c>
      <c r="AG254" s="206">
        <f>Plan!BU84</f>
        <v>0</v>
      </c>
      <c r="AH254" s="207">
        <f>Plan!BU85</f>
        <v>0</v>
      </c>
      <c r="AI254" s="206">
        <f>Plan!BU86</f>
        <v>0</v>
      </c>
      <c r="AJ254" s="207">
        <f>Plan!BU87</f>
        <v>0</v>
      </c>
    </row>
    <row r="255" spans="1:36" ht="6" customHeight="1">
      <c r="A255"/>
      <c r="B255" s="98">
        <f>COUNTIF(Feiertage!$H$3:$H$200,F255)</f>
        <v>0</v>
      </c>
      <c r="C255" s="100">
        <f t="shared" si="9"/>
        <v>3</v>
      </c>
      <c r="D255" s="100">
        <f t="shared" si="10"/>
        <v>9</v>
      </c>
      <c r="E255" s="189"/>
      <c r="F255" s="188">
        <f t="shared" si="11"/>
        <v>42620</v>
      </c>
      <c r="G255" s="206">
        <f>Plan!BV58</f>
        <v>0</v>
      </c>
      <c r="H255" s="207">
        <f>Plan!BV59</f>
        <v>0</v>
      </c>
      <c r="I255" s="206">
        <f>Plan!BV60</f>
        <v>0</v>
      </c>
      <c r="J255" s="207">
        <f>Plan!BV61</f>
        <v>0</v>
      </c>
      <c r="K255" s="206">
        <f>Plan!BV62</f>
        <v>0</v>
      </c>
      <c r="L255" s="207">
        <f>Plan!BV63</f>
        <v>0</v>
      </c>
      <c r="M255" s="206">
        <f>Plan!BV64</f>
        <v>0</v>
      </c>
      <c r="N255" s="207">
        <f>Plan!BV65</f>
        <v>0</v>
      </c>
      <c r="O255" s="206">
        <f>Plan!BV66</f>
        <v>0</v>
      </c>
      <c r="P255" s="207">
        <f>Plan!BV67</f>
        <v>0</v>
      </c>
      <c r="Q255" s="206">
        <f>Plan!BV68</f>
        <v>0</v>
      </c>
      <c r="R255" s="207">
        <f>Plan!BV69</f>
        <v>0</v>
      </c>
      <c r="S255" s="206">
        <f>Plan!BV70</f>
        <v>0</v>
      </c>
      <c r="T255" s="207">
        <f>Plan!BV71</f>
        <v>0</v>
      </c>
      <c r="U255" s="206">
        <f>Plan!BV72</f>
        <v>0</v>
      </c>
      <c r="V255" s="207">
        <f>Plan!BV73</f>
        <v>0</v>
      </c>
      <c r="W255" s="206">
        <f>Plan!BV74</f>
        <v>0</v>
      </c>
      <c r="X255" s="207">
        <f>Plan!BV75</f>
        <v>0</v>
      </c>
      <c r="Y255" s="206">
        <f>Plan!BV76</f>
        <v>0</v>
      </c>
      <c r="Z255" s="207">
        <f>Plan!BV77</f>
        <v>0</v>
      </c>
      <c r="AA255" s="206">
        <f>Plan!BV78</f>
        <v>0</v>
      </c>
      <c r="AB255" s="207">
        <f>Plan!BV79</f>
        <v>0</v>
      </c>
      <c r="AC255" s="206">
        <f>Plan!BV80</f>
        <v>0</v>
      </c>
      <c r="AD255" s="207">
        <f>Plan!BV81</f>
        <v>0</v>
      </c>
      <c r="AE255" s="206">
        <f>Plan!BV82</f>
        <v>0</v>
      </c>
      <c r="AF255" s="207">
        <f>Plan!BV83</f>
        <v>0</v>
      </c>
      <c r="AG255" s="206">
        <f>Plan!BV84</f>
        <v>0</v>
      </c>
      <c r="AH255" s="207">
        <f>Plan!BV85</f>
        <v>0</v>
      </c>
      <c r="AI255" s="206">
        <f>Plan!BV86</f>
        <v>0</v>
      </c>
      <c r="AJ255" s="207">
        <f>Plan!BV87</f>
        <v>0</v>
      </c>
    </row>
    <row r="256" spans="1:36" ht="6" customHeight="1">
      <c r="A256"/>
      <c r="B256" s="98">
        <f>COUNTIF(Feiertage!$H$3:$H$200,F256)</f>
        <v>0</v>
      </c>
      <c r="C256" s="100">
        <f t="shared" si="9"/>
        <v>4</v>
      </c>
      <c r="D256" s="100">
        <f t="shared" si="10"/>
        <v>9</v>
      </c>
      <c r="E256" s="189"/>
      <c r="F256" s="188">
        <f t="shared" si="11"/>
        <v>42621</v>
      </c>
      <c r="G256" s="206">
        <f>Plan!BW58</f>
        <v>0</v>
      </c>
      <c r="H256" s="207">
        <f>Plan!BW59</f>
        <v>0</v>
      </c>
      <c r="I256" s="206">
        <f>Plan!BW60</f>
        <v>0</v>
      </c>
      <c r="J256" s="207">
        <f>Plan!BW61</f>
        <v>0</v>
      </c>
      <c r="K256" s="206">
        <f>Plan!BW62</f>
        <v>0</v>
      </c>
      <c r="L256" s="207">
        <f>Plan!BW63</f>
        <v>0</v>
      </c>
      <c r="M256" s="206">
        <f>Plan!BW64</f>
        <v>0</v>
      </c>
      <c r="N256" s="207">
        <f>Plan!BW65</f>
        <v>0</v>
      </c>
      <c r="O256" s="206">
        <f>Plan!BW66</f>
        <v>0</v>
      </c>
      <c r="P256" s="207">
        <f>Plan!BW67</f>
        <v>0</v>
      </c>
      <c r="Q256" s="206">
        <f>Plan!BW68</f>
        <v>0</v>
      </c>
      <c r="R256" s="207">
        <f>Plan!BW69</f>
        <v>0</v>
      </c>
      <c r="S256" s="206">
        <f>Plan!BW70</f>
        <v>0</v>
      </c>
      <c r="T256" s="207">
        <f>Plan!BW71</f>
        <v>0</v>
      </c>
      <c r="U256" s="206">
        <f>Plan!BW72</f>
        <v>0</v>
      </c>
      <c r="V256" s="207">
        <f>Plan!BW73</f>
        <v>0</v>
      </c>
      <c r="W256" s="206">
        <f>Plan!BW74</f>
        <v>0</v>
      </c>
      <c r="X256" s="207">
        <f>Plan!BW75</f>
        <v>0</v>
      </c>
      <c r="Y256" s="206">
        <f>Plan!BW76</f>
        <v>0</v>
      </c>
      <c r="Z256" s="207">
        <f>Plan!BW77</f>
        <v>0</v>
      </c>
      <c r="AA256" s="206">
        <f>Plan!BW78</f>
        <v>0</v>
      </c>
      <c r="AB256" s="207">
        <f>Plan!BW79</f>
        <v>0</v>
      </c>
      <c r="AC256" s="206">
        <f>Plan!BW80</f>
        <v>0</v>
      </c>
      <c r="AD256" s="207">
        <f>Plan!BW81</f>
        <v>0</v>
      </c>
      <c r="AE256" s="206">
        <f>Plan!BW82</f>
        <v>0</v>
      </c>
      <c r="AF256" s="207">
        <f>Plan!BW83</f>
        <v>0</v>
      </c>
      <c r="AG256" s="206">
        <f>Plan!BW84</f>
        <v>0</v>
      </c>
      <c r="AH256" s="207">
        <f>Plan!BW85</f>
        <v>0</v>
      </c>
      <c r="AI256" s="206">
        <f>Plan!BW86</f>
        <v>0</v>
      </c>
      <c r="AJ256" s="207">
        <f>Plan!BW87</f>
        <v>0</v>
      </c>
    </row>
    <row r="257" spans="1:36" ht="6" customHeight="1">
      <c r="A257"/>
      <c r="B257" s="98">
        <f>COUNTIF(Feiertage!$H$3:$H$200,F257)</f>
        <v>0</v>
      </c>
      <c r="C257" s="100">
        <f t="shared" si="9"/>
        <v>5</v>
      </c>
      <c r="D257" s="100">
        <f t="shared" si="10"/>
        <v>9</v>
      </c>
      <c r="E257" s="189"/>
      <c r="F257" s="188">
        <f t="shared" si="11"/>
        <v>42622</v>
      </c>
      <c r="G257" s="206">
        <f>Plan!BX58</f>
        <v>0</v>
      </c>
      <c r="H257" s="207">
        <f>Plan!BX59</f>
        <v>0</v>
      </c>
      <c r="I257" s="206">
        <f>Plan!BX60</f>
        <v>0</v>
      </c>
      <c r="J257" s="207">
        <f>Plan!BX61</f>
        <v>0</v>
      </c>
      <c r="K257" s="206">
        <f>Plan!BX62</f>
        <v>0</v>
      </c>
      <c r="L257" s="207">
        <f>Plan!BX63</f>
        <v>0</v>
      </c>
      <c r="M257" s="206">
        <f>Plan!BX64</f>
        <v>0</v>
      </c>
      <c r="N257" s="207">
        <f>Plan!BX65</f>
        <v>0</v>
      </c>
      <c r="O257" s="206">
        <f>Plan!BX66</f>
        <v>0</v>
      </c>
      <c r="P257" s="207">
        <f>Plan!BX67</f>
        <v>0</v>
      </c>
      <c r="Q257" s="206">
        <f>Plan!BX68</f>
        <v>0</v>
      </c>
      <c r="R257" s="207">
        <f>Plan!BX69</f>
        <v>0</v>
      </c>
      <c r="S257" s="206">
        <f>Plan!BX70</f>
        <v>0</v>
      </c>
      <c r="T257" s="207">
        <f>Plan!BX71</f>
        <v>0</v>
      </c>
      <c r="U257" s="206">
        <f>Plan!BX72</f>
        <v>0</v>
      </c>
      <c r="V257" s="207">
        <f>Plan!BX73</f>
        <v>0</v>
      </c>
      <c r="W257" s="206">
        <f>Plan!BX74</f>
        <v>0</v>
      </c>
      <c r="X257" s="207">
        <f>Plan!BX75</f>
        <v>0</v>
      </c>
      <c r="Y257" s="206">
        <f>Plan!BX76</f>
        <v>0</v>
      </c>
      <c r="Z257" s="207">
        <f>Plan!BX77</f>
        <v>0</v>
      </c>
      <c r="AA257" s="206">
        <f>Plan!BX78</f>
        <v>0</v>
      </c>
      <c r="AB257" s="207">
        <f>Plan!BX79</f>
        <v>0</v>
      </c>
      <c r="AC257" s="206">
        <f>Plan!BX80</f>
        <v>0</v>
      </c>
      <c r="AD257" s="207">
        <f>Plan!BX81</f>
        <v>0</v>
      </c>
      <c r="AE257" s="206">
        <f>Plan!BX82</f>
        <v>0</v>
      </c>
      <c r="AF257" s="207">
        <f>Plan!BX83</f>
        <v>0</v>
      </c>
      <c r="AG257" s="206">
        <f>Plan!BX84</f>
        <v>0</v>
      </c>
      <c r="AH257" s="207">
        <f>Plan!BX85</f>
        <v>0</v>
      </c>
      <c r="AI257" s="206">
        <f>Plan!BX86</f>
        <v>0</v>
      </c>
      <c r="AJ257" s="207">
        <f>Plan!BX87</f>
        <v>0</v>
      </c>
    </row>
    <row r="258" spans="1:36" ht="6" customHeight="1">
      <c r="A258"/>
      <c r="B258" s="98">
        <f>COUNTIF(Feiertage!$H$3:$H$200,F258)</f>
        <v>0</v>
      </c>
      <c r="C258" s="100">
        <f t="shared" si="9"/>
        <v>6</v>
      </c>
      <c r="D258" s="100">
        <f t="shared" si="10"/>
        <v>9</v>
      </c>
      <c r="E258" s="189"/>
      <c r="F258" s="188">
        <f t="shared" si="11"/>
        <v>42623</v>
      </c>
      <c r="G258" s="206">
        <f>Plan!BY58</f>
        <v>0</v>
      </c>
      <c r="H258" s="207">
        <f>Plan!BY59</f>
        <v>0</v>
      </c>
      <c r="I258" s="206">
        <f>Plan!BY60</f>
        <v>0</v>
      </c>
      <c r="J258" s="207">
        <f>Plan!BY61</f>
        <v>0</v>
      </c>
      <c r="K258" s="206">
        <f>Plan!BY62</f>
        <v>0</v>
      </c>
      <c r="L258" s="207">
        <f>Plan!BY63</f>
        <v>0</v>
      </c>
      <c r="M258" s="206">
        <f>Plan!BY64</f>
        <v>0</v>
      </c>
      <c r="N258" s="207">
        <f>Plan!BY65</f>
        <v>0</v>
      </c>
      <c r="O258" s="206">
        <f>Plan!BY66</f>
        <v>0</v>
      </c>
      <c r="P258" s="207">
        <f>Plan!BY67</f>
        <v>0</v>
      </c>
      <c r="Q258" s="206">
        <f>Plan!BY68</f>
        <v>0</v>
      </c>
      <c r="R258" s="207">
        <f>Plan!BY69</f>
        <v>0</v>
      </c>
      <c r="S258" s="206">
        <f>Plan!BY70</f>
        <v>0</v>
      </c>
      <c r="T258" s="207">
        <f>Plan!BY71</f>
        <v>0</v>
      </c>
      <c r="U258" s="206">
        <f>Plan!BY72</f>
        <v>0</v>
      </c>
      <c r="V258" s="207">
        <f>Plan!BY73</f>
        <v>0</v>
      </c>
      <c r="W258" s="206">
        <f>Plan!BY74</f>
        <v>0</v>
      </c>
      <c r="X258" s="207">
        <f>Plan!BY75</f>
        <v>0</v>
      </c>
      <c r="Y258" s="206">
        <f>Plan!BY76</f>
        <v>0</v>
      </c>
      <c r="Z258" s="207">
        <f>Plan!BY77</f>
        <v>0</v>
      </c>
      <c r="AA258" s="206">
        <f>Plan!BY78</f>
        <v>0</v>
      </c>
      <c r="AB258" s="207">
        <f>Plan!BY79</f>
        <v>0</v>
      </c>
      <c r="AC258" s="206">
        <f>Plan!BY80</f>
        <v>0</v>
      </c>
      <c r="AD258" s="207">
        <f>Plan!BY81</f>
        <v>0</v>
      </c>
      <c r="AE258" s="206">
        <f>Plan!BY82</f>
        <v>0</v>
      </c>
      <c r="AF258" s="207">
        <f>Plan!BY83</f>
        <v>0</v>
      </c>
      <c r="AG258" s="206">
        <f>Plan!BY84</f>
        <v>0</v>
      </c>
      <c r="AH258" s="207">
        <f>Plan!BY85</f>
        <v>0</v>
      </c>
      <c r="AI258" s="206">
        <f>Plan!BY86</f>
        <v>0</v>
      </c>
      <c r="AJ258" s="207">
        <f>Plan!BY87</f>
        <v>0</v>
      </c>
    </row>
    <row r="259" spans="1:36" ht="6" customHeight="1">
      <c r="A259"/>
      <c r="B259" s="98">
        <f>COUNTIF(Feiertage!$H$3:$H$200,F259)</f>
        <v>0</v>
      </c>
      <c r="C259" s="100">
        <f t="shared" si="9"/>
        <v>7</v>
      </c>
      <c r="D259" s="100">
        <f t="shared" si="10"/>
        <v>9</v>
      </c>
      <c r="E259" s="189"/>
      <c r="F259" s="188">
        <f t="shared" si="11"/>
        <v>42624</v>
      </c>
      <c r="G259" s="206">
        <f>Plan!BZ58</f>
        <v>0</v>
      </c>
      <c r="H259" s="207">
        <f>Plan!BZ59</f>
        <v>0</v>
      </c>
      <c r="I259" s="206">
        <f>Plan!BZ60</f>
        <v>0</v>
      </c>
      <c r="J259" s="207">
        <f>Plan!BZ61</f>
        <v>0</v>
      </c>
      <c r="K259" s="206">
        <f>Plan!BZ62</f>
        <v>0</v>
      </c>
      <c r="L259" s="207">
        <f>Plan!BZ63</f>
        <v>0</v>
      </c>
      <c r="M259" s="206">
        <f>Plan!BZ64</f>
        <v>0</v>
      </c>
      <c r="N259" s="207">
        <f>Plan!BZ65</f>
        <v>0</v>
      </c>
      <c r="O259" s="206">
        <f>Plan!BZ66</f>
        <v>0</v>
      </c>
      <c r="P259" s="207">
        <f>Plan!BZ67</f>
        <v>0</v>
      </c>
      <c r="Q259" s="206">
        <f>Plan!BZ68</f>
        <v>0</v>
      </c>
      <c r="R259" s="207">
        <f>Plan!BZ69</f>
        <v>0</v>
      </c>
      <c r="S259" s="206">
        <f>Plan!BZ70</f>
        <v>0</v>
      </c>
      <c r="T259" s="207">
        <f>Plan!BZ71</f>
        <v>0</v>
      </c>
      <c r="U259" s="206">
        <f>Plan!BZ72</f>
        <v>0</v>
      </c>
      <c r="V259" s="207">
        <f>Plan!BZ73</f>
        <v>0</v>
      </c>
      <c r="W259" s="206">
        <f>Plan!BZ74</f>
        <v>0</v>
      </c>
      <c r="X259" s="207">
        <f>Plan!BZ75</f>
        <v>0</v>
      </c>
      <c r="Y259" s="206">
        <f>Plan!BZ76</f>
        <v>0</v>
      </c>
      <c r="Z259" s="207">
        <f>Plan!BZ77</f>
        <v>0</v>
      </c>
      <c r="AA259" s="206">
        <f>Plan!BZ78</f>
        <v>0</v>
      </c>
      <c r="AB259" s="207">
        <f>Plan!BZ79</f>
        <v>0</v>
      </c>
      <c r="AC259" s="206">
        <f>Plan!BZ80</f>
        <v>0</v>
      </c>
      <c r="AD259" s="207">
        <f>Plan!BZ81</f>
        <v>0</v>
      </c>
      <c r="AE259" s="206">
        <f>Plan!BZ82</f>
        <v>0</v>
      </c>
      <c r="AF259" s="207">
        <f>Plan!BZ83</f>
        <v>0</v>
      </c>
      <c r="AG259" s="206">
        <f>Plan!BZ84</f>
        <v>0</v>
      </c>
      <c r="AH259" s="207">
        <f>Plan!BZ85</f>
        <v>0</v>
      </c>
      <c r="AI259" s="206">
        <f>Plan!BZ86</f>
        <v>0</v>
      </c>
      <c r="AJ259" s="207">
        <f>Plan!BZ87</f>
        <v>0</v>
      </c>
    </row>
    <row r="260" spans="1:36" ht="6" customHeight="1">
      <c r="A260"/>
      <c r="B260" s="98">
        <f>COUNTIF(Feiertage!$H$3:$H$200,F260)</f>
        <v>0</v>
      </c>
      <c r="C260" s="100">
        <f t="shared" si="9"/>
        <v>1</v>
      </c>
      <c r="D260" s="100">
        <f t="shared" si="10"/>
        <v>9</v>
      </c>
      <c r="E260" s="189" t="s">
        <v>15</v>
      </c>
      <c r="F260" s="188">
        <f t="shared" si="11"/>
        <v>42625</v>
      </c>
      <c r="G260" s="206">
        <f>Plan!CA58</f>
        <v>0</v>
      </c>
      <c r="H260" s="207">
        <f>Plan!CA59</f>
        <v>0</v>
      </c>
      <c r="I260" s="206">
        <f>Plan!CA60</f>
        <v>0</v>
      </c>
      <c r="J260" s="207">
        <f>Plan!CA61</f>
        <v>0</v>
      </c>
      <c r="K260" s="206">
        <f>Plan!CA62</f>
        <v>0</v>
      </c>
      <c r="L260" s="207">
        <f>Plan!CA63</f>
        <v>0</v>
      </c>
      <c r="M260" s="206">
        <f>Plan!CA64</f>
        <v>0</v>
      </c>
      <c r="N260" s="207">
        <f>Plan!CA65</f>
        <v>0</v>
      </c>
      <c r="O260" s="206">
        <f>Plan!CA66</f>
        <v>0</v>
      </c>
      <c r="P260" s="207">
        <f>Plan!CA67</f>
        <v>0</v>
      </c>
      <c r="Q260" s="206">
        <f>Plan!CA68</f>
        <v>0</v>
      </c>
      <c r="R260" s="207">
        <f>Plan!CA69</f>
        <v>0</v>
      </c>
      <c r="S260" s="206">
        <f>Plan!CA70</f>
        <v>0</v>
      </c>
      <c r="T260" s="207">
        <f>Plan!CA71</f>
        <v>0</v>
      </c>
      <c r="U260" s="206">
        <f>Plan!CA72</f>
        <v>0</v>
      </c>
      <c r="V260" s="207">
        <f>Plan!CA73</f>
        <v>0</v>
      </c>
      <c r="W260" s="206">
        <f>Plan!CA74</f>
        <v>0</v>
      </c>
      <c r="X260" s="207">
        <f>Plan!CA75</f>
        <v>0</v>
      </c>
      <c r="Y260" s="206">
        <f>Plan!CA76</f>
        <v>0</v>
      </c>
      <c r="Z260" s="207">
        <f>Plan!CA77</f>
        <v>0</v>
      </c>
      <c r="AA260" s="206">
        <f>Plan!CA78</f>
        <v>0</v>
      </c>
      <c r="AB260" s="207">
        <f>Plan!CA79</f>
        <v>0</v>
      </c>
      <c r="AC260" s="206">
        <f>Plan!CA80</f>
        <v>0</v>
      </c>
      <c r="AD260" s="207">
        <f>Plan!CA81</f>
        <v>0</v>
      </c>
      <c r="AE260" s="206">
        <f>Plan!CA82</f>
        <v>0</v>
      </c>
      <c r="AF260" s="207">
        <f>Plan!CA83</f>
        <v>0</v>
      </c>
      <c r="AG260" s="206">
        <f>Plan!CA84</f>
        <v>0</v>
      </c>
      <c r="AH260" s="207">
        <f>Plan!CA85</f>
        <v>0</v>
      </c>
      <c r="AI260" s="206">
        <f>Plan!CA86</f>
        <v>0</v>
      </c>
      <c r="AJ260" s="207">
        <f>Plan!CA87</f>
        <v>0</v>
      </c>
    </row>
    <row r="261" spans="1:36" ht="6" customHeight="1">
      <c r="A261"/>
      <c r="B261" s="98">
        <f>COUNTIF(Feiertage!$H$3:$H$200,F261)</f>
        <v>0</v>
      </c>
      <c r="C261" s="100">
        <f t="shared" si="9"/>
        <v>2</v>
      </c>
      <c r="D261" s="100">
        <f t="shared" si="10"/>
        <v>9</v>
      </c>
      <c r="E261" s="189" t="s">
        <v>6</v>
      </c>
      <c r="F261" s="188">
        <f t="shared" si="11"/>
        <v>42626</v>
      </c>
      <c r="G261" s="206">
        <f>Plan!CB58</f>
        <v>0</v>
      </c>
      <c r="H261" s="207">
        <f>Plan!CB59</f>
        <v>0</v>
      </c>
      <c r="I261" s="206">
        <f>Plan!CB60</f>
        <v>0</v>
      </c>
      <c r="J261" s="207">
        <f>Plan!CB61</f>
        <v>0</v>
      </c>
      <c r="K261" s="206">
        <f>Plan!CB62</f>
        <v>0</v>
      </c>
      <c r="L261" s="207">
        <f>Plan!CB63</f>
        <v>0</v>
      </c>
      <c r="M261" s="206">
        <f>Plan!CB64</f>
        <v>0</v>
      </c>
      <c r="N261" s="207">
        <f>Plan!CB65</f>
        <v>0</v>
      </c>
      <c r="O261" s="206">
        <f>Plan!CB66</f>
        <v>0</v>
      </c>
      <c r="P261" s="207">
        <f>Plan!CB67</f>
        <v>0</v>
      </c>
      <c r="Q261" s="206">
        <f>Plan!CB68</f>
        <v>0</v>
      </c>
      <c r="R261" s="207">
        <f>Plan!CB69</f>
        <v>0</v>
      </c>
      <c r="S261" s="206">
        <f>Plan!CB70</f>
        <v>0</v>
      </c>
      <c r="T261" s="207">
        <f>Plan!CB71</f>
        <v>0</v>
      </c>
      <c r="U261" s="206">
        <f>Plan!CB72</f>
        <v>0</v>
      </c>
      <c r="V261" s="207">
        <f>Plan!CB73</f>
        <v>0</v>
      </c>
      <c r="W261" s="206">
        <f>Plan!CB74</f>
        <v>0</v>
      </c>
      <c r="X261" s="207">
        <f>Plan!CB75</f>
        <v>0</v>
      </c>
      <c r="Y261" s="206">
        <f>Plan!CB76</f>
        <v>0</v>
      </c>
      <c r="Z261" s="207">
        <f>Plan!CB77</f>
        <v>0</v>
      </c>
      <c r="AA261" s="206">
        <f>Plan!CB78</f>
        <v>0</v>
      </c>
      <c r="AB261" s="207">
        <f>Plan!CB79</f>
        <v>0</v>
      </c>
      <c r="AC261" s="206">
        <f>Plan!CB80</f>
        <v>0</v>
      </c>
      <c r="AD261" s="207">
        <f>Plan!CB81</f>
        <v>0</v>
      </c>
      <c r="AE261" s="206">
        <f>Plan!CB82</f>
        <v>0</v>
      </c>
      <c r="AF261" s="207">
        <f>Plan!CB83</f>
        <v>0</v>
      </c>
      <c r="AG261" s="206">
        <f>Plan!CB84</f>
        <v>0</v>
      </c>
      <c r="AH261" s="207">
        <f>Plan!CB85</f>
        <v>0</v>
      </c>
      <c r="AI261" s="206">
        <f>Plan!CB86</f>
        <v>0</v>
      </c>
      <c r="AJ261" s="207">
        <f>Plan!CB87</f>
        <v>0</v>
      </c>
    </row>
    <row r="262" spans="1:36" ht="6" customHeight="1">
      <c r="A262"/>
      <c r="B262" s="98">
        <f>COUNTIF(Feiertage!$H$3:$H$200,F262)</f>
        <v>0</v>
      </c>
      <c r="C262" s="100">
        <f aca="true" t="shared" si="12" ref="C262:C325">IF(F262="","",WEEKDAY(F262,2))</f>
        <v>3</v>
      </c>
      <c r="D262" s="100">
        <f aca="true" t="shared" si="13" ref="D262:D325">IF(F262="","",MONTH(F262))</f>
        <v>9</v>
      </c>
      <c r="E262" s="189" t="s">
        <v>11</v>
      </c>
      <c r="F262" s="188">
        <f t="shared" si="11"/>
        <v>42627</v>
      </c>
      <c r="G262" s="206">
        <f>Plan!CC58</f>
        <v>0</v>
      </c>
      <c r="H262" s="207">
        <f>Plan!CC59</f>
        <v>0</v>
      </c>
      <c r="I262" s="206">
        <f>Plan!CC60</f>
        <v>0</v>
      </c>
      <c r="J262" s="207">
        <f>Plan!CC61</f>
        <v>0</v>
      </c>
      <c r="K262" s="206">
        <f>Plan!CC62</f>
        <v>0</v>
      </c>
      <c r="L262" s="207">
        <f>Plan!CC63</f>
        <v>0</v>
      </c>
      <c r="M262" s="206">
        <f>Plan!CC64</f>
        <v>0</v>
      </c>
      <c r="N262" s="207">
        <f>Plan!CC65</f>
        <v>0</v>
      </c>
      <c r="O262" s="206">
        <f>Plan!CC66</f>
        <v>0</v>
      </c>
      <c r="P262" s="207">
        <f>Plan!CC67</f>
        <v>0</v>
      </c>
      <c r="Q262" s="206">
        <f>Plan!CC68</f>
        <v>0</v>
      </c>
      <c r="R262" s="207">
        <f>Plan!CC69</f>
        <v>0</v>
      </c>
      <c r="S262" s="206">
        <f>Plan!CC70</f>
        <v>0</v>
      </c>
      <c r="T262" s="207">
        <f>Plan!CC71</f>
        <v>0</v>
      </c>
      <c r="U262" s="206">
        <f>Plan!CC72</f>
        <v>0</v>
      </c>
      <c r="V262" s="207">
        <f>Plan!CC73</f>
        <v>0</v>
      </c>
      <c r="W262" s="206">
        <f>Plan!CC74</f>
        <v>0</v>
      </c>
      <c r="X262" s="207">
        <f>Plan!CC75</f>
        <v>0</v>
      </c>
      <c r="Y262" s="206">
        <f>Plan!CC76</f>
        <v>0</v>
      </c>
      <c r="Z262" s="207">
        <f>Plan!CC77</f>
        <v>0</v>
      </c>
      <c r="AA262" s="206">
        <f>Plan!CC78</f>
        <v>0</v>
      </c>
      <c r="AB262" s="207">
        <f>Plan!CC79</f>
        <v>0</v>
      </c>
      <c r="AC262" s="206">
        <f>Plan!CC80</f>
        <v>0</v>
      </c>
      <c r="AD262" s="207">
        <f>Plan!CC81</f>
        <v>0</v>
      </c>
      <c r="AE262" s="206">
        <f>Plan!CC82</f>
        <v>0</v>
      </c>
      <c r="AF262" s="207">
        <f>Plan!CC83</f>
        <v>0</v>
      </c>
      <c r="AG262" s="206">
        <f>Plan!CC84</f>
        <v>0</v>
      </c>
      <c r="AH262" s="207">
        <f>Plan!CC85</f>
        <v>0</v>
      </c>
      <c r="AI262" s="206">
        <f>Plan!CC86</f>
        <v>0</v>
      </c>
      <c r="AJ262" s="207">
        <f>Plan!CC87</f>
        <v>0</v>
      </c>
    </row>
    <row r="263" spans="1:36" ht="6" customHeight="1">
      <c r="A263"/>
      <c r="B263" s="98">
        <f>COUNTIF(Feiertage!$H$3:$H$200,F263)</f>
        <v>0</v>
      </c>
      <c r="C263" s="100">
        <f t="shared" si="12"/>
        <v>4</v>
      </c>
      <c r="D263" s="100">
        <f t="shared" si="13"/>
        <v>9</v>
      </c>
      <c r="E263" s="189" t="s">
        <v>16</v>
      </c>
      <c r="F263" s="188">
        <f t="shared" si="11"/>
        <v>42628</v>
      </c>
      <c r="G263" s="206">
        <f>Plan!CD58</f>
        <v>0</v>
      </c>
      <c r="H263" s="207">
        <f>Plan!CD59</f>
        <v>0</v>
      </c>
      <c r="I263" s="206">
        <f>Plan!CD60</f>
        <v>0</v>
      </c>
      <c r="J263" s="207">
        <f>Plan!CD61</f>
        <v>0</v>
      </c>
      <c r="K263" s="206">
        <f>Plan!CD62</f>
        <v>0</v>
      </c>
      <c r="L263" s="207">
        <f>Plan!CD63</f>
        <v>0</v>
      </c>
      <c r="M263" s="206">
        <f>Plan!CD64</f>
        <v>0</v>
      </c>
      <c r="N263" s="207">
        <f>Plan!CD65</f>
        <v>0</v>
      </c>
      <c r="O263" s="206">
        <f>Plan!CD66</f>
        <v>0</v>
      </c>
      <c r="P263" s="207">
        <f>Plan!CD67</f>
        <v>0</v>
      </c>
      <c r="Q263" s="206">
        <f>Plan!CD68</f>
        <v>0</v>
      </c>
      <c r="R263" s="207">
        <f>Plan!CD69</f>
        <v>0</v>
      </c>
      <c r="S263" s="206">
        <f>Plan!CD70</f>
        <v>0</v>
      </c>
      <c r="T263" s="207">
        <f>Plan!CD71</f>
        <v>0</v>
      </c>
      <c r="U263" s="206">
        <f>Plan!CD72</f>
        <v>0</v>
      </c>
      <c r="V263" s="207">
        <f>Plan!CD73</f>
        <v>0</v>
      </c>
      <c r="W263" s="206">
        <f>Plan!CD74</f>
        <v>0</v>
      </c>
      <c r="X263" s="207">
        <f>Plan!CD75</f>
        <v>0</v>
      </c>
      <c r="Y263" s="206">
        <f>Plan!CD76</f>
        <v>0</v>
      </c>
      <c r="Z263" s="207">
        <f>Plan!CD77</f>
        <v>0</v>
      </c>
      <c r="AA263" s="206">
        <f>Plan!CD78</f>
        <v>0</v>
      </c>
      <c r="AB263" s="207">
        <f>Plan!CD79</f>
        <v>0</v>
      </c>
      <c r="AC263" s="206">
        <f>Plan!CD80</f>
        <v>0</v>
      </c>
      <c r="AD263" s="207">
        <f>Plan!CD81</f>
        <v>0</v>
      </c>
      <c r="AE263" s="206">
        <f>Plan!CD82</f>
        <v>0</v>
      </c>
      <c r="AF263" s="207">
        <f>Plan!CD83</f>
        <v>0</v>
      </c>
      <c r="AG263" s="206">
        <f>Plan!CD84</f>
        <v>0</v>
      </c>
      <c r="AH263" s="207">
        <f>Plan!CD85</f>
        <v>0</v>
      </c>
      <c r="AI263" s="206">
        <f>Plan!CD86</f>
        <v>0</v>
      </c>
      <c r="AJ263" s="207">
        <f>Plan!CD87</f>
        <v>0</v>
      </c>
    </row>
    <row r="264" spans="1:36" ht="6" customHeight="1">
      <c r="A264"/>
      <c r="B264" s="98">
        <f>COUNTIF(Feiertage!$H$3:$H$200,F264)</f>
        <v>0</v>
      </c>
      <c r="C264" s="100">
        <f t="shared" si="12"/>
        <v>5</v>
      </c>
      <c r="D264" s="100">
        <f t="shared" si="13"/>
        <v>9</v>
      </c>
      <c r="E264" s="189" t="s">
        <v>6</v>
      </c>
      <c r="F264" s="188">
        <f aca="true" t="shared" si="14" ref="F264:F327">F263+1</f>
        <v>42629</v>
      </c>
      <c r="G264" s="206">
        <f>Plan!CE58</f>
        <v>0</v>
      </c>
      <c r="H264" s="207">
        <f>Plan!CE59</f>
        <v>0</v>
      </c>
      <c r="I264" s="206">
        <f>Plan!CE60</f>
        <v>0</v>
      </c>
      <c r="J264" s="207">
        <f>Plan!CE61</f>
        <v>0</v>
      </c>
      <c r="K264" s="206">
        <f>Plan!CE62</f>
        <v>0</v>
      </c>
      <c r="L264" s="207">
        <f>Plan!CE63</f>
        <v>0</v>
      </c>
      <c r="M264" s="206">
        <f>Plan!CE64</f>
        <v>0</v>
      </c>
      <c r="N264" s="207">
        <f>Plan!CE65</f>
        <v>0</v>
      </c>
      <c r="O264" s="206">
        <f>Plan!CE66</f>
        <v>0</v>
      </c>
      <c r="P264" s="207">
        <f>Plan!CE67</f>
        <v>0</v>
      </c>
      <c r="Q264" s="206">
        <f>Plan!CE68</f>
        <v>0</v>
      </c>
      <c r="R264" s="207">
        <f>Plan!CE69</f>
        <v>0</v>
      </c>
      <c r="S264" s="206">
        <f>Plan!CE70</f>
        <v>0</v>
      </c>
      <c r="T264" s="207">
        <f>Plan!CE71</f>
        <v>0</v>
      </c>
      <c r="U264" s="206">
        <f>Plan!CE72</f>
        <v>0</v>
      </c>
      <c r="V264" s="207">
        <f>Plan!CE73</f>
        <v>0</v>
      </c>
      <c r="W264" s="206">
        <f>Plan!CE74</f>
        <v>0</v>
      </c>
      <c r="X264" s="207">
        <f>Plan!CE75</f>
        <v>0</v>
      </c>
      <c r="Y264" s="206">
        <f>Plan!CE76</f>
        <v>0</v>
      </c>
      <c r="Z264" s="207">
        <f>Plan!CE77</f>
        <v>0</v>
      </c>
      <c r="AA264" s="206">
        <f>Plan!CE78</f>
        <v>0</v>
      </c>
      <c r="AB264" s="207">
        <f>Plan!CE79</f>
        <v>0</v>
      </c>
      <c r="AC264" s="206">
        <f>Plan!CE80</f>
        <v>0</v>
      </c>
      <c r="AD264" s="207">
        <f>Plan!CE81</f>
        <v>0</v>
      </c>
      <c r="AE264" s="206">
        <f>Plan!CE82</f>
        <v>0</v>
      </c>
      <c r="AF264" s="207">
        <f>Plan!CE83</f>
        <v>0</v>
      </c>
      <c r="AG264" s="206">
        <f>Plan!CE84</f>
        <v>0</v>
      </c>
      <c r="AH264" s="207">
        <f>Plan!CE85</f>
        <v>0</v>
      </c>
      <c r="AI264" s="206">
        <f>Plan!CE86</f>
        <v>0</v>
      </c>
      <c r="AJ264" s="207">
        <f>Plan!CE87</f>
        <v>0</v>
      </c>
    </row>
    <row r="265" spans="1:36" ht="6" customHeight="1">
      <c r="A265"/>
      <c r="B265" s="98">
        <f>COUNTIF(Feiertage!$H$3:$H$200,F265)</f>
        <v>0</v>
      </c>
      <c r="C265" s="100">
        <f t="shared" si="12"/>
        <v>6</v>
      </c>
      <c r="D265" s="100">
        <f t="shared" si="13"/>
        <v>9</v>
      </c>
      <c r="E265" s="189" t="s">
        <v>8</v>
      </c>
      <c r="F265" s="188">
        <f t="shared" si="14"/>
        <v>42630</v>
      </c>
      <c r="G265" s="206">
        <f>Plan!CF58</f>
        <v>0</v>
      </c>
      <c r="H265" s="207">
        <f>Plan!CF59</f>
        <v>0</v>
      </c>
      <c r="I265" s="206">
        <f>Plan!CF60</f>
        <v>0</v>
      </c>
      <c r="J265" s="207">
        <f>Plan!CF61</f>
        <v>0</v>
      </c>
      <c r="K265" s="206">
        <f>Plan!CF62</f>
        <v>0</v>
      </c>
      <c r="L265" s="207">
        <f>Plan!CF63</f>
        <v>0</v>
      </c>
      <c r="M265" s="206">
        <f>Plan!CF64</f>
        <v>0</v>
      </c>
      <c r="N265" s="207">
        <f>Plan!CF65</f>
        <v>0</v>
      </c>
      <c r="O265" s="206">
        <f>Plan!CF66</f>
        <v>0</v>
      </c>
      <c r="P265" s="207">
        <f>Plan!CF67</f>
        <v>0</v>
      </c>
      <c r="Q265" s="206">
        <f>Plan!CF68</f>
        <v>0</v>
      </c>
      <c r="R265" s="207">
        <f>Plan!CF69</f>
        <v>0</v>
      </c>
      <c r="S265" s="206">
        <f>Plan!CF70</f>
        <v>0</v>
      </c>
      <c r="T265" s="207">
        <f>Plan!CF71</f>
        <v>0</v>
      </c>
      <c r="U265" s="206">
        <f>Plan!CF72</f>
        <v>0</v>
      </c>
      <c r="V265" s="207">
        <f>Plan!CF73</f>
        <v>0</v>
      </c>
      <c r="W265" s="206">
        <f>Plan!CF74</f>
        <v>0</v>
      </c>
      <c r="X265" s="207">
        <f>Plan!CF75</f>
        <v>0</v>
      </c>
      <c r="Y265" s="206">
        <f>Plan!CF76</f>
        <v>0</v>
      </c>
      <c r="Z265" s="207">
        <f>Plan!CF77</f>
        <v>0</v>
      </c>
      <c r="AA265" s="206">
        <f>Plan!CF78</f>
        <v>0</v>
      </c>
      <c r="AB265" s="207">
        <f>Plan!CF79</f>
        <v>0</v>
      </c>
      <c r="AC265" s="206">
        <f>Plan!CF80</f>
        <v>0</v>
      </c>
      <c r="AD265" s="207">
        <f>Plan!CF81</f>
        <v>0</v>
      </c>
      <c r="AE265" s="206">
        <f>Plan!CF82</f>
        <v>0</v>
      </c>
      <c r="AF265" s="207">
        <f>Plan!CF83</f>
        <v>0</v>
      </c>
      <c r="AG265" s="206">
        <f>Plan!CF84</f>
        <v>0</v>
      </c>
      <c r="AH265" s="207">
        <f>Plan!CF85</f>
        <v>0</v>
      </c>
      <c r="AI265" s="206">
        <f>Plan!CF86</f>
        <v>0</v>
      </c>
      <c r="AJ265" s="207">
        <f>Plan!CF87</f>
        <v>0</v>
      </c>
    </row>
    <row r="266" spans="1:36" ht="6" customHeight="1">
      <c r="A266"/>
      <c r="B266" s="98">
        <f>COUNTIF(Feiertage!$H$3:$H$200,F266)</f>
        <v>0</v>
      </c>
      <c r="C266" s="100">
        <f t="shared" si="12"/>
        <v>7</v>
      </c>
      <c r="D266" s="100">
        <f t="shared" si="13"/>
        <v>9</v>
      </c>
      <c r="E266" s="189" t="s">
        <v>7</v>
      </c>
      <c r="F266" s="188">
        <f t="shared" si="14"/>
        <v>42631</v>
      </c>
      <c r="G266" s="206">
        <f>Plan!CG58</f>
        <v>0</v>
      </c>
      <c r="H266" s="207">
        <f>Plan!CG59</f>
        <v>0</v>
      </c>
      <c r="I266" s="206">
        <f>Plan!CG60</f>
        <v>0</v>
      </c>
      <c r="J266" s="207">
        <f>Plan!CG61</f>
        <v>0</v>
      </c>
      <c r="K266" s="206">
        <f>Plan!CG62</f>
        <v>0</v>
      </c>
      <c r="L266" s="207">
        <f>Plan!CG63</f>
        <v>0</v>
      </c>
      <c r="M266" s="206">
        <f>Plan!CG64</f>
        <v>0</v>
      </c>
      <c r="N266" s="207">
        <f>Plan!CG65</f>
        <v>0</v>
      </c>
      <c r="O266" s="206">
        <f>Plan!CG66</f>
        <v>0</v>
      </c>
      <c r="P266" s="207">
        <f>Plan!CG67</f>
        <v>0</v>
      </c>
      <c r="Q266" s="206">
        <f>Plan!CG68</f>
        <v>0</v>
      </c>
      <c r="R266" s="207">
        <f>Plan!CG69</f>
        <v>0</v>
      </c>
      <c r="S266" s="206">
        <f>Plan!CG70</f>
        <v>0</v>
      </c>
      <c r="T266" s="207">
        <f>Plan!CG71</f>
        <v>0</v>
      </c>
      <c r="U266" s="206">
        <f>Plan!CG72</f>
        <v>0</v>
      </c>
      <c r="V266" s="207">
        <f>Plan!CG73</f>
        <v>0</v>
      </c>
      <c r="W266" s="206">
        <f>Plan!CG74</f>
        <v>0</v>
      </c>
      <c r="X266" s="207">
        <f>Plan!CG75</f>
        <v>0</v>
      </c>
      <c r="Y266" s="206">
        <f>Plan!CG76</f>
        <v>0</v>
      </c>
      <c r="Z266" s="207">
        <f>Plan!CG77</f>
        <v>0</v>
      </c>
      <c r="AA266" s="206">
        <f>Plan!CG78</f>
        <v>0</v>
      </c>
      <c r="AB266" s="207">
        <f>Plan!CG79</f>
        <v>0</v>
      </c>
      <c r="AC266" s="206">
        <f>Plan!CG80</f>
        <v>0</v>
      </c>
      <c r="AD266" s="207">
        <f>Plan!CG81</f>
        <v>0</v>
      </c>
      <c r="AE266" s="206">
        <f>Plan!CG82</f>
        <v>0</v>
      </c>
      <c r="AF266" s="207">
        <f>Plan!CG83</f>
        <v>0</v>
      </c>
      <c r="AG266" s="206">
        <f>Plan!CG84</f>
        <v>0</v>
      </c>
      <c r="AH266" s="207">
        <f>Plan!CG85</f>
        <v>0</v>
      </c>
      <c r="AI266" s="206">
        <f>Plan!CG86</f>
        <v>0</v>
      </c>
      <c r="AJ266" s="207">
        <f>Plan!CG87</f>
        <v>0</v>
      </c>
    </row>
    <row r="267" spans="1:36" ht="6" customHeight="1">
      <c r="A267"/>
      <c r="B267" s="98">
        <f>COUNTIF(Feiertage!$H$3:$H$200,F267)</f>
        <v>0</v>
      </c>
      <c r="C267" s="100">
        <f t="shared" si="12"/>
        <v>1</v>
      </c>
      <c r="D267" s="100">
        <f t="shared" si="13"/>
        <v>9</v>
      </c>
      <c r="E267" s="189" t="s">
        <v>6</v>
      </c>
      <c r="F267" s="188">
        <f t="shared" si="14"/>
        <v>42632</v>
      </c>
      <c r="G267" s="206">
        <f>Plan!CH58</f>
        <v>0</v>
      </c>
      <c r="H267" s="207">
        <f>Plan!CH59</f>
        <v>0</v>
      </c>
      <c r="I267" s="206">
        <f>Plan!CH60</f>
        <v>0</v>
      </c>
      <c r="J267" s="207">
        <f>Plan!CH61</f>
        <v>0</v>
      </c>
      <c r="K267" s="206">
        <f>Plan!CH62</f>
        <v>0</v>
      </c>
      <c r="L267" s="207">
        <f>Plan!CH63</f>
        <v>0</v>
      </c>
      <c r="M267" s="206">
        <f>Plan!CH64</f>
        <v>0</v>
      </c>
      <c r="N267" s="207">
        <f>Plan!CH65</f>
        <v>0</v>
      </c>
      <c r="O267" s="206">
        <f>Plan!CH66</f>
        <v>0</v>
      </c>
      <c r="P267" s="207">
        <f>Plan!CH67</f>
        <v>0</v>
      </c>
      <c r="Q267" s="206">
        <f>Plan!CH68</f>
        <v>0</v>
      </c>
      <c r="R267" s="207">
        <f>Plan!CH69</f>
        <v>0</v>
      </c>
      <c r="S267" s="206">
        <f>Plan!CH70</f>
        <v>0</v>
      </c>
      <c r="T267" s="207">
        <f>Plan!CH71</f>
        <v>0</v>
      </c>
      <c r="U267" s="206">
        <f>Plan!CH72</f>
        <v>0</v>
      </c>
      <c r="V267" s="207">
        <f>Plan!CH73</f>
        <v>0</v>
      </c>
      <c r="W267" s="206">
        <f>Plan!CH74</f>
        <v>0</v>
      </c>
      <c r="X267" s="207">
        <f>Plan!CH75</f>
        <v>0</v>
      </c>
      <c r="Y267" s="206">
        <f>Plan!CH76</f>
        <v>0</v>
      </c>
      <c r="Z267" s="207">
        <f>Plan!CH77</f>
        <v>0</v>
      </c>
      <c r="AA267" s="206">
        <f>Plan!CH78</f>
        <v>0</v>
      </c>
      <c r="AB267" s="207">
        <f>Plan!CH79</f>
        <v>0</v>
      </c>
      <c r="AC267" s="206">
        <f>Plan!CH80</f>
        <v>0</v>
      </c>
      <c r="AD267" s="207">
        <f>Plan!CH81</f>
        <v>0</v>
      </c>
      <c r="AE267" s="206">
        <f>Plan!CH82</f>
        <v>0</v>
      </c>
      <c r="AF267" s="207">
        <f>Plan!CH83</f>
        <v>0</v>
      </c>
      <c r="AG267" s="206">
        <f>Plan!CH84</f>
        <v>0</v>
      </c>
      <c r="AH267" s="207">
        <f>Plan!CH85</f>
        <v>0</v>
      </c>
      <c r="AI267" s="206">
        <f>Plan!CH86</f>
        <v>0</v>
      </c>
      <c r="AJ267" s="207">
        <f>Plan!CH87</f>
        <v>0</v>
      </c>
    </row>
    <row r="268" spans="1:36" ht="6" customHeight="1">
      <c r="A268"/>
      <c r="B268" s="98">
        <f>COUNTIF(Feiertage!$H$3:$H$200,F268)</f>
        <v>0</v>
      </c>
      <c r="C268" s="100">
        <f t="shared" si="12"/>
        <v>2</v>
      </c>
      <c r="D268" s="100">
        <f t="shared" si="13"/>
        <v>9</v>
      </c>
      <c r="E268" s="189" t="s">
        <v>4</v>
      </c>
      <c r="F268" s="188">
        <f t="shared" si="14"/>
        <v>42633</v>
      </c>
      <c r="G268" s="206">
        <f>Plan!CI58</f>
        <v>0</v>
      </c>
      <c r="H268" s="207">
        <f>Plan!CI59</f>
        <v>0</v>
      </c>
      <c r="I268" s="206">
        <f>Plan!CI60</f>
        <v>0</v>
      </c>
      <c r="J268" s="207">
        <f>Plan!CI61</f>
        <v>0</v>
      </c>
      <c r="K268" s="206">
        <f>Plan!CI62</f>
        <v>0</v>
      </c>
      <c r="L268" s="207">
        <f>Plan!CI63</f>
        <v>0</v>
      </c>
      <c r="M268" s="206">
        <f>Plan!CI64</f>
        <v>0</v>
      </c>
      <c r="N268" s="207">
        <f>Plan!CI65</f>
        <v>0</v>
      </c>
      <c r="O268" s="206">
        <f>Plan!CI66</f>
        <v>0</v>
      </c>
      <c r="P268" s="207">
        <f>Plan!CI67</f>
        <v>0</v>
      </c>
      <c r="Q268" s="206">
        <f>Plan!CI68</f>
        <v>0</v>
      </c>
      <c r="R268" s="207">
        <f>Plan!CI69</f>
        <v>0</v>
      </c>
      <c r="S268" s="206">
        <f>Plan!CI70</f>
        <v>0</v>
      </c>
      <c r="T268" s="207">
        <f>Plan!CI71</f>
        <v>0</v>
      </c>
      <c r="U268" s="206">
        <f>Plan!CI72</f>
        <v>0</v>
      </c>
      <c r="V268" s="207">
        <f>Plan!CI73</f>
        <v>0</v>
      </c>
      <c r="W268" s="206">
        <f>Plan!CI74</f>
        <v>0</v>
      </c>
      <c r="X268" s="207">
        <f>Plan!CI75</f>
        <v>0</v>
      </c>
      <c r="Y268" s="206">
        <f>Plan!CI76</f>
        <v>0</v>
      </c>
      <c r="Z268" s="207">
        <f>Plan!CI77</f>
        <v>0</v>
      </c>
      <c r="AA268" s="206">
        <f>Plan!CI78</f>
        <v>0</v>
      </c>
      <c r="AB268" s="207">
        <f>Plan!CI79</f>
        <v>0</v>
      </c>
      <c r="AC268" s="206">
        <f>Plan!CI80</f>
        <v>0</v>
      </c>
      <c r="AD268" s="207">
        <f>Plan!CI81</f>
        <v>0</v>
      </c>
      <c r="AE268" s="206">
        <f>Plan!CI82</f>
        <v>0</v>
      </c>
      <c r="AF268" s="207">
        <f>Plan!CI83</f>
        <v>0</v>
      </c>
      <c r="AG268" s="206">
        <f>Plan!CI84</f>
        <v>0</v>
      </c>
      <c r="AH268" s="207">
        <f>Plan!CI85</f>
        <v>0</v>
      </c>
      <c r="AI268" s="206">
        <f>Plan!CI86</f>
        <v>0</v>
      </c>
      <c r="AJ268" s="207">
        <f>Plan!CI87</f>
        <v>0</v>
      </c>
    </row>
    <row r="269" spans="1:36" ht="6" customHeight="1">
      <c r="A269"/>
      <c r="B269" s="98">
        <f>COUNTIF(Feiertage!$H$3:$H$200,F269)</f>
        <v>0</v>
      </c>
      <c r="C269" s="100">
        <f t="shared" si="12"/>
        <v>3</v>
      </c>
      <c r="D269" s="100">
        <f t="shared" si="13"/>
        <v>9</v>
      </c>
      <c r="E269" s="189"/>
      <c r="F269" s="188">
        <f t="shared" si="14"/>
        <v>42634</v>
      </c>
      <c r="G269" s="206">
        <f>Plan!CJ58</f>
        <v>0</v>
      </c>
      <c r="H269" s="207">
        <f>Plan!CJ59</f>
        <v>0</v>
      </c>
      <c r="I269" s="206">
        <f>Plan!CJ60</f>
        <v>0</v>
      </c>
      <c r="J269" s="207">
        <f>Plan!CJ61</f>
        <v>0</v>
      </c>
      <c r="K269" s="206">
        <f>Plan!CJ62</f>
        <v>0</v>
      </c>
      <c r="L269" s="207">
        <f>Plan!CJ63</f>
        <v>0</v>
      </c>
      <c r="M269" s="206">
        <f>Plan!CJ64</f>
        <v>0</v>
      </c>
      <c r="N269" s="207">
        <f>Plan!CJ65</f>
        <v>0</v>
      </c>
      <c r="O269" s="206">
        <f>Plan!CJ66</f>
        <v>0</v>
      </c>
      <c r="P269" s="207">
        <f>Plan!CJ67</f>
        <v>0</v>
      </c>
      <c r="Q269" s="206">
        <f>Plan!CJ68</f>
        <v>0</v>
      </c>
      <c r="R269" s="207">
        <f>Plan!CJ69</f>
        <v>0</v>
      </c>
      <c r="S269" s="206">
        <f>Plan!CJ70</f>
        <v>0</v>
      </c>
      <c r="T269" s="207">
        <f>Plan!CJ71</f>
        <v>0</v>
      </c>
      <c r="U269" s="206">
        <f>Plan!CJ72</f>
        <v>0</v>
      </c>
      <c r="V269" s="207">
        <f>Plan!CJ73</f>
        <v>0</v>
      </c>
      <c r="W269" s="206">
        <f>Plan!CJ74</f>
        <v>0</v>
      </c>
      <c r="X269" s="207">
        <f>Plan!CJ75</f>
        <v>0</v>
      </c>
      <c r="Y269" s="206">
        <f>Plan!CJ76</f>
        <v>0</v>
      </c>
      <c r="Z269" s="207">
        <f>Plan!CJ77</f>
        <v>0</v>
      </c>
      <c r="AA269" s="206">
        <f>Plan!CJ78</f>
        <v>0</v>
      </c>
      <c r="AB269" s="207">
        <f>Plan!CJ79</f>
        <v>0</v>
      </c>
      <c r="AC269" s="206">
        <f>Plan!CJ80</f>
        <v>0</v>
      </c>
      <c r="AD269" s="207">
        <f>Plan!CJ81</f>
        <v>0</v>
      </c>
      <c r="AE269" s="206">
        <f>Plan!CJ82</f>
        <v>0</v>
      </c>
      <c r="AF269" s="207">
        <f>Plan!CJ83</f>
        <v>0</v>
      </c>
      <c r="AG269" s="206">
        <f>Plan!CJ84</f>
        <v>0</v>
      </c>
      <c r="AH269" s="207">
        <f>Plan!CJ85</f>
        <v>0</v>
      </c>
      <c r="AI269" s="206">
        <f>Plan!CJ86</f>
        <v>0</v>
      </c>
      <c r="AJ269" s="207">
        <f>Plan!CJ87</f>
        <v>0</v>
      </c>
    </row>
    <row r="270" spans="1:36" ht="6" customHeight="1">
      <c r="A270"/>
      <c r="B270" s="98">
        <f>COUNTIF(Feiertage!$H$3:$H$200,F270)</f>
        <v>0</v>
      </c>
      <c r="C270" s="100">
        <f t="shared" si="12"/>
        <v>4</v>
      </c>
      <c r="D270" s="100">
        <f t="shared" si="13"/>
        <v>9</v>
      </c>
      <c r="E270" s="189"/>
      <c r="F270" s="188">
        <f t="shared" si="14"/>
        <v>42635</v>
      </c>
      <c r="G270" s="206">
        <f>Plan!CK58</f>
        <v>0</v>
      </c>
      <c r="H270" s="207">
        <f>Plan!CK59</f>
        <v>0</v>
      </c>
      <c r="I270" s="206">
        <f>Plan!CK60</f>
        <v>0</v>
      </c>
      <c r="J270" s="207">
        <f>Plan!CK61</f>
        <v>0</v>
      </c>
      <c r="K270" s="206">
        <f>Plan!CK62</f>
        <v>0</v>
      </c>
      <c r="L270" s="207">
        <f>Plan!CK63</f>
        <v>0</v>
      </c>
      <c r="M270" s="206">
        <f>Plan!CK64</f>
        <v>0</v>
      </c>
      <c r="N270" s="207">
        <f>Plan!CK65</f>
        <v>0</v>
      </c>
      <c r="O270" s="206">
        <f>Plan!CK66</f>
        <v>0</v>
      </c>
      <c r="P270" s="207">
        <f>Plan!CK67</f>
        <v>0</v>
      </c>
      <c r="Q270" s="206">
        <f>Plan!CK68</f>
        <v>0</v>
      </c>
      <c r="R270" s="207">
        <f>Plan!CK69</f>
        <v>0</v>
      </c>
      <c r="S270" s="206">
        <f>Plan!CK70</f>
        <v>0</v>
      </c>
      <c r="T270" s="207">
        <f>Plan!CK71</f>
        <v>0</v>
      </c>
      <c r="U270" s="206">
        <f>Plan!CK72</f>
        <v>0</v>
      </c>
      <c r="V270" s="207">
        <f>Plan!CK73</f>
        <v>0</v>
      </c>
      <c r="W270" s="206">
        <f>Plan!CK74</f>
        <v>0</v>
      </c>
      <c r="X270" s="207">
        <f>Plan!CK75</f>
        <v>0</v>
      </c>
      <c r="Y270" s="206">
        <f>Plan!CK76</f>
        <v>0</v>
      </c>
      <c r="Z270" s="207">
        <f>Plan!CK77</f>
        <v>0</v>
      </c>
      <c r="AA270" s="206">
        <f>Plan!CK78</f>
        <v>0</v>
      </c>
      <c r="AB270" s="207">
        <f>Plan!CK79</f>
        <v>0</v>
      </c>
      <c r="AC270" s="206">
        <f>Plan!CK80</f>
        <v>0</v>
      </c>
      <c r="AD270" s="207">
        <f>Plan!CK81</f>
        <v>0</v>
      </c>
      <c r="AE270" s="206">
        <f>Plan!CK82</f>
        <v>0</v>
      </c>
      <c r="AF270" s="207">
        <f>Plan!CK83</f>
        <v>0</v>
      </c>
      <c r="AG270" s="206">
        <f>Plan!CK84</f>
        <v>0</v>
      </c>
      <c r="AH270" s="207">
        <f>Plan!CK85</f>
        <v>0</v>
      </c>
      <c r="AI270" s="206">
        <f>Plan!CK86</f>
        <v>0</v>
      </c>
      <c r="AJ270" s="207">
        <f>Plan!CK87</f>
        <v>0</v>
      </c>
    </row>
    <row r="271" spans="1:36" ht="6" customHeight="1">
      <c r="A271"/>
      <c r="B271" s="98">
        <f>COUNTIF(Feiertage!$H$3:$H$200,F271)</f>
        <v>0</v>
      </c>
      <c r="C271" s="100">
        <f t="shared" si="12"/>
        <v>5</v>
      </c>
      <c r="D271" s="100">
        <f t="shared" si="13"/>
        <v>9</v>
      </c>
      <c r="E271" s="189"/>
      <c r="F271" s="188">
        <f t="shared" si="14"/>
        <v>42636</v>
      </c>
      <c r="G271" s="206">
        <f>Plan!CL58</f>
        <v>0</v>
      </c>
      <c r="H271" s="207">
        <f>Plan!CL59</f>
        <v>0</v>
      </c>
      <c r="I271" s="206">
        <f>Plan!CL60</f>
        <v>0</v>
      </c>
      <c r="J271" s="207">
        <f>Plan!CL61</f>
        <v>0</v>
      </c>
      <c r="K271" s="206">
        <f>Plan!CL62</f>
        <v>0</v>
      </c>
      <c r="L271" s="207">
        <f>Plan!CL63</f>
        <v>0</v>
      </c>
      <c r="M271" s="206">
        <f>Plan!CL64</f>
        <v>0</v>
      </c>
      <c r="N271" s="207">
        <f>Plan!CL65</f>
        <v>0</v>
      </c>
      <c r="O271" s="206">
        <f>Plan!CL66</f>
        <v>0</v>
      </c>
      <c r="P271" s="207">
        <f>Plan!CL67</f>
        <v>0</v>
      </c>
      <c r="Q271" s="206">
        <f>Plan!CL68</f>
        <v>0</v>
      </c>
      <c r="R271" s="207">
        <f>Plan!CL69</f>
        <v>0</v>
      </c>
      <c r="S271" s="206">
        <f>Plan!CL70</f>
        <v>0</v>
      </c>
      <c r="T271" s="207">
        <f>Plan!CL71</f>
        <v>0</v>
      </c>
      <c r="U271" s="206">
        <f>Plan!CL72</f>
        <v>0</v>
      </c>
      <c r="V271" s="207">
        <f>Plan!CL73</f>
        <v>0</v>
      </c>
      <c r="W271" s="206">
        <f>Plan!CL74</f>
        <v>0</v>
      </c>
      <c r="X271" s="207">
        <f>Plan!CL75</f>
        <v>0</v>
      </c>
      <c r="Y271" s="206">
        <f>Plan!CL76</f>
        <v>0</v>
      </c>
      <c r="Z271" s="207">
        <f>Plan!CL77</f>
        <v>0</v>
      </c>
      <c r="AA271" s="206">
        <f>Plan!CL78</f>
        <v>0</v>
      </c>
      <c r="AB271" s="207">
        <f>Plan!CL79</f>
        <v>0</v>
      </c>
      <c r="AC271" s="206">
        <f>Plan!CL80</f>
        <v>0</v>
      </c>
      <c r="AD271" s="207">
        <f>Plan!CL81</f>
        <v>0</v>
      </c>
      <c r="AE271" s="206">
        <f>Plan!CL82</f>
        <v>0</v>
      </c>
      <c r="AF271" s="207">
        <f>Plan!CL83</f>
        <v>0</v>
      </c>
      <c r="AG271" s="206">
        <f>Plan!CL84</f>
        <v>0</v>
      </c>
      <c r="AH271" s="207">
        <f>Plan!CL85</f>
        <v>0</v>
      </c>
      <c r="AI271" s="206">
        <f>Plan!CL86</f>
        <v>0</v>
      </c>
      <c r="AJ271" s="207">
        <f>Plan!CL87</f>
        <v>0</v>
      </c>
    </row>
    <row r="272" spans="1:36" ht="6" customHeight="1">
      <c r="A272"/>
      <c r="B272" s="98">
        <f>COUNTIF(Feiertage!$H$3:$H$200,F272)</f>
        <v>0</v>
      </c>
      <c r="C272" s="100">
        <f t="shared" si="12"/>
        <v>6</v>
      </c>
      <c r="D272" s="100">
        <f t="shared" si="13"/>
        <v>9</v>
      </c>
      <c r="E272" s="189"/>
      <c r="F272" s="188">
        <f t="shared" si="14"/>
        <v>42637</v>
      </c>
      <c r="G272" s="206">
        <f>Plan!CM58</f>
        <v>0</v>
      </c>
      <c r="H272" s="207">
        <f>Plan!CM59</f>
        <v>0</v>
      </c>
      <c r="I272" s="206">
        <f>Plan!CM60</f>
        <v>0</v>
      </c>
      <c r="J272" s="207">
        <f>Plan!CM61</f>
        <v>0</v>
      </c>
      <c r="K272" s="206">
        <f>Plan!CM62</f>
        <v>0</v>
      </c>
      <c r="L272" s="207">
        <f>Plan!CM63</f>
        <v>0</v>
      </c>
      <c r="M272" s="206">
        <f>Plan!CM64</f>
        <v>0</v>
      </c>
      <c r="N272" s="207">
        <f>Plan!CM65</f>
        <v>0</v>
      </c>
      <c r="O272" s="206">
        <f>Plan!CM66</f>
        <v>0</v>
      </c>
      <c r="P272" s="207">
        <f>Plan!CM67</f>
        <v>0</v>
      </c>
      <c r="Q272" s="206">
        <f>Plan!CM68</f>
        <v>0</v>
      </c>
      <c r="R272" s="207">
        <f>Plan!CM69</f>
        <v>0</v>
      </c>
      <c r="S272" s="206">
        <f>Plan!CM70</f>
        <v>0</v>
      </c>
      <c r="T272" s="207">
        <f>Plan!CM71</f>
        <v>0</v>
      </c>
      <c r="U272" s="206">
        <f>Plan!CM72</f>
        <v>0</v>
      </c>
      <c r="V272" s="207">
        <f>Plan!CM73</f>
        <v>0</v>
      </c>
      <c r="W272" s="206">
        <f>Plan!CM74</f>
        <v>0</v>
      </c>
      <c r="X272" s="207">
        <f>Plan!CM75</f>
        <v>0</v>
      </c>
      <c r="Y272" s="206">
        <f>Plan!CM76</f>
        <v>0</v>
      </c>
      <c r="Z272" s="207">
        <f>Plan!CM77</f>
        <v>0</v>
      </c>
      <c r="AA272" s="206">
        <f>Plan!CM78</f>
        <v>0</v>
      </c>
      <c r="AB272" s="207">
        <f>Plan!CM79</f>
        <v>0</v>
      </c>
      <c r="AC272" s="206">
        <f>Plan!CM80</f>
        <v>0</v>
      </c>
      <c r="AD272" s="207">
        <f>Plan!CM81</f>
        <v>0</v>
      </c>
      <c r="AE272" s="206">
        <f>Plan!CM82</f>
        <v>0</v>
      </c>
      <c r="AF272" s="207">
        <f>Plan!CM83</f>
        <v>0</v>
      </c>
      <c r="AG272" s="206">
        <f>Plan!CM84</f>
        <v>0</v>
      </c>
      <c r="AH272" s="207">
        <f>Plan!CM85</f>
        <v>0</v>
      </c>
      <c r="AI272" s="206">
        <f>Plan!CM86</f>
        <v>0</v>
      </c>
      <c r="AJ272" s="207">
        <f>Plan!CM87</f>
        <v>0</v>
      </c>
    </row>
    <row r="273" spans="1:36" ht="6" customHeight="1">
      <c r="A273"/>
      <c r="B273" s="98">
        <f>COUNTIF(Feiertage!$H$3:$H$200,F273)</f>
        <v>0</v>
      </c>
      <c r="C273" s="100">
        <f t="shared" si="12"/>
        <v>7</v>
      </c>
      <c r="D273" s="100">
        <f t="shared" si="13"/>
        <v>9</v>
      </c>
      <c r="E273" s="189"/>
      <c r="F273" s="188">
        <f t="shared" si="14"/>
        <v>42638</v>
      </c>
      <c r="G273" s="206">
        <f>Plan!CN58</f>
        <v>0</v>
      </c>
      <c r="H273" s="207">
        <f>Plan!CN59</f>
        <v>0</v>
      </c>
      <c r="I273" s="206">
        <f>Plan!CN60</f>
        <v>0</v>
      </c>
      <c r="J273" s="207">
        <f>Plan!CN61</f>
        <v>0</v>
      </c>
      <c r="K273" s="206">
        <f>Plan!CN62</f>
        <v>0</v>
      </c>
      <c r="L273" s="207">
        <f>Plan!CN63</f>
        <v>0</v>
      </c>
      <c r="M273" s="206">
        <f>Plan!CN64</f>
        <v>0</v>
      </c>
      <c r="N273" s="207">
        <f>Plan!CN65</f>
        <v>0</v>
      </c>
      <c r="O273" s="206">
        <f>Plan!CN66</f>
        <v>0</v>
      </c>
      <c r="P273" s="207">
        <f>Plan!CN67</f>
        <v>0</v>
      </c>
      <c r="Q273" s="206">
        <f>Plan!CN68</f>
        <v>0</v>
      </c>
      <c r="R273" s="207">
        <f>Plan!CN69</f>
        <v>0</v>
      </c>
      <c r="S273" s="206">
        <f>Plan!CN70</f>
        <v>0</v>
      </c>
      <c r="T273" s="207">
        <f>Plan!CN71</f>
        <v>0</v>
      </c>
      <c r="U273" s="206">
        <f>Plan!CN72</f>
        <v>0</v>
      </c>
      <c r="V273" s="207">
        <f>Plan!CN73</f>
        <v>0</v>
      </c>
      <c r="W273" s="206">
        <f>Plan!CN74</f>
        <v>0</v>
      </c>
      <c r="X273" s="207">
        <f>Plan!CN75</f>
        <v>0</v>
      </c>
      <c r="Y273" s="206">
        <f>Plan!CN76</f>
        <v>0</v>
      </c>
      <c r="Z273" s="207">
        <f>Plan!CN77</f>
        <v>0</v>
      </c>
      <c r="AA273" s="206">
        <f>Plan!CN78</f>
        <v>0</v>
      </c>
      <c r="AB273" s="207">
        <f>Plan!CN79</f>
        <v>0</v>
      </c>
      <c r="AC273" s="206">
        <f>Plan!CN80</f>
        <v>0</v>
      </c>
      <c r="AD273" s="207">
        <f>Plan!CN81</f>
        <v>0</v>
      </c>
      <c r="AE273" s="206">
        <f>Plan!CN82</f>
        <v>0</v>
      </c>
      <c r="AF273" s="207">
        <f>Plan!CN83</f>
        <v>0</v>
      </c>
      <c r="AG273" s="206">
        <f>Plan!CN84</f>
        <v>0</v>
      </c>
      <c r="AH273" s="207">
        <f>Plan!CN85</f>
        <v>0</v>
      </c>
      <c r="AI273" s="206">
        <f>Plan!CN86</f>
        <v>0</v>
      </c>
      <c r="AJ273" s="207">
        <f>Plan!CN87</f>
        <v>0</v>
      </c>
    </row>
    <row r="274" spans="1:36" ht="6" customHeight="1">
      <c r="A274"/>
      <c r="B274" s="98">
        <f>COUNTIF(Feiertage!$H$3:$H$200,F274)</f>
        <v>0</v>
      </c>
      <c r="C274" s="100">
        <f t="shared" si="12"/>
        <v>1</v>
      </c>
      <c r="D274" s="100">
        <f t="shared" si="13"/>
        <v>9</v>
      </c>
      <c r="E274" s="189"/>
      <c r="F274" s="188">
        <f t="shared" si="14"/>
        <v>42639</v>
      </c>
      <c r="G274" s="206">
        <f>Plan!CO58</f>
        <v>0</v>
      </c>
      <c r="H274" s="207">
        <f>Plan!CO59</f>
        <v>0</v>
      </c>
      <c r="I274" s="206">
        <f>Plan!CO60</f>
        <v>0</v>
      </c>
      <c r="J274" s="207">
        <f>Plan!CO61</f>
        <v>0</v>
      </c>
      <c r="K274" s="206">
        <f>Plan!CO62</f>
        <v>0</v>
      </c>
      <c r="L274" s="207">
        <f>Plan!CO63</f>
        <v>0</v>
      </c>
      <c r="M274" s="206">
        <f>Plan!CO64</f>
        <v>0</v>
      </c>
      <c r="N274" s="207">
        <f>Plan!CO65</f>
        <v>0</v>
      </c>
      <c r="O274" s="206">
        <f>Plan!CO66</f>
        <v>0</v>
      </c>
      <c r="P274" s="207">
        <f>Plan!CO67</f>
        <v>0</v>
      </c>
      <c r="Q274" s="206">
        <f>Plan!CO68</f>
        <v>0</v>
      </c>
      <c r="R274" s="207">
        <f>Plan!CO69</f>
        <v>0</v>
      </c>
      <c r="S274" s="206">
        <f>Plan!CO70</f>
        <v>0</v>
      </c>
      <c r="T274" s="207">
        <f>Plan!CO71</f>
        <v>0</v>
      </c>
      <c r="U274" s="206">
        <f>Plan!CO72</f>
        <v>0</v>
      </c>
      <c r="V274" s="207">
        <f>Plan!CO73</f>
        <v>0</v>
      </c>
      <c r="W274" s="206">
        <f>Plan!CO74</f>
        <v>0</v>
      </c>
      <c r="X274" s="207">
        <f>Plan!CO75</f>
        <v>0</v>
      </c>
      <c r="Y274" s="206">
        <f>Plan!CO76</f>
        <v>0</v>
      </c>
      <c r="Z274" s="207">
        <f>Plan!CO77</f>
        <v>0</v>
      </c>
      <c r="AA274" s="206">
        <f>Plan!CO78</f>
        <v>0</v>
      </c>
      <c r="AB274" s="207">
        <f>Plan!CO79</f>
        <v>0</v>
      </c>
      <c r="AC274" s="206">
        <f>Plan!CO80</f>
        <v>0</v>
      </c>
      <c r="AD274" s="207">
        <f>Plan!CO81</f>
        <v>0</v>
      </c>
      <c r="AE274" s="206">
        <f>Plan!CO82</f>
        <v>0</v>
      </c>
      <c r="AF274" s="207">
        <f>Plan!CO83</f>
        <v>0</v>
      </c>
      <c r="AG274" s="206">
        <f>Plan!CO84</f>
        <v>0</v>
      </c>
      <c r="AH274" s="207">
        <f>Plan!CO85</f>
        <v>0</v>
      </c>
      <c r="AI274" s="206">
        <f>Plan!CO86</f>
        <v>0</v>
      </c>
      <c r="AJ274" s="207">
        <f>Plan!CO87</f>
        <v>0</v>
      </c>
    </row>
    <row r="275" spans="1:36" ht="6" customHeight="1">
      <c r="A275"/>
      <c r="B275" s="98">
        <f>COUNTIF(Feiertage!$H$3:$H$200,F275)</f>
        <v>0</v>
      </c>
      <c r="C275" s="100">
        <f t="shared" si="12"/>
        <v>2</v>
      </c>
      <c r="D275" s="100">
        <f t="shared" si="13"/>
        <v>9</v>
      </c>
      <c r="E275" s="189"/>
      <c r="F275" s="188">
        <f t="shared" si="14"/>
        <v>42640</v>
      </c>
      <c r="G275" s="206">
        <f>Plan!CP58</f>
        <v>0</v>
      </c>
      <c r="H275" s="207">
        <f>Plan!CP59</f>
        <v>0</v>
      </c>
      <c r="I275" s="206">
        <f>Plan!CP60</f>
        <v>0</v>
      </c>
      <c r="J275" s="207">
        <f>Plan!CP61</f>
        <v>0</v>
      </c>
      <c r="K275" s="206">
        <f>Plan!CP62</f>
        <v>0</v>
      </c>
      <c r="L275" s="207">
        <f>Plan!CP63</f>
        <v>0</v>
      </c>
      <c r="M275" s="206">
        <f>Plan!CP64</f>
        <v>0</v>
      </c>
      <c r="N275" s="207">
        <f>Plan!CP65</f>
        <v>0</v>
      </c>
      <c r="O275" s="206">
        <f>Plan!CP66</f>
        <v>0</v>
      </c>
      <c r="P275" s="207">
        <f>Plan!CP67</f>
        <v>0</v>
      </c>
      <c r="Q275" s="206">
        <f>Plan!CP68</f>
        <v>0</v>
      </c>
      <c r="R275" s="207">
        <f>Plan!CP69</f>
        <v>0</v>
      </c>
      <c r="S275" s="206">
        <f>Plan!CP70</f>
        <v>0</v>
      </c>
      <c r="T275" s="207">
        <f>Plan!CP71</f>
        <v>0</v>
      </c>
      <c r="U275" s="206">
        <f>Plan!CP72</f>
        <v>0</v>
      </c>
      <c r="V275" s="207">
        <f>Plan!CP73</f>
        <v>0</v>
      </c>
      <c r="W275" s="206">
        <f>Plan!CP74</f>
        <v>0</v>
      </c>
      <c r="X275" s="207">
        <f>Plan!CP75</f>
        <v>0</v>
      </c>
      <c r="Y275" s="206">
        <f>Plan!CP76</f>
        <v>0</v>
      </c>
      <c r="Z275" s="207">
        <f>Plan!CP77</f>
        <v>0</v>
      </c>
      <c r="AA275" s="206">
        <f>Plan!CP78</f>
        <v>0</v>
      </c>
      <c r="AB275" s="207">
        <f>Plan!CP79</f>
        <v>0</v>
      </c>
      <c r="AC275" s="206">
        <f>Plan!CP80</f>
        <v>0</v>
      </c>
      <c r="AD275" s="207">
        <f>Plan!CP81</f>
        <v>0</v>
      </c>
      <c r="AE275" s="206">
        <f>Plan!CP82</f>
        <v>0</v>
      </c>
      <c r="AF275" s="207">
        <f>Plan!CP83</f>
        <v>0</v>
      </c>
      <c r="AG275" s="206">
        <f>Plan!CP84</f>
        <v>0</v>
      </c>
      <c r="AH275" s="207">
        <f>Plan!CP85</f>
        <v>0</v>
      </c>
      <c r="AI275" s="206">
        <f>Plan!CP86</f>
        <v>0</v>
      </c>
      <c r="AJ275" s="207">
        <f>Plan!CP87</f>
        <v>0</v>
      </c>
    </row>
    <row r="276" spans="1:36" ht="6" customHeight="1">
      <c r="A276"/>
      <c r="B276" s="98">
        <f>COUNTIF(Feiertage!$H$3:$H$200,F276)</f>
        <v>0</v>
      </c>
      <c r="C276" s="100">
        <f t="shared" si="12"/>
        <v>3</v>
      </c>
      <c r="D276" s="100">
        <f t="shared" si="13"/>
        <v>9</v>
      </c>
      <c r="E276" s="189"/>
      <c r="F276" s="188">
        <f t="shared" si="14"/>
        <v>42641</v>
      </c>
      <c r="G276" s="206">
        <f>Plan!CQ58</f>
        <v>0</v>
      </c>
      <c r="H276" s="207">
        <f>Plan!CQ59</f>
        <v>0</v>
      </c>
      <c r="I276" s="206">
        <f>Plan!CQ60</f>
        <v>0</v>
      </c>
      <c r="J276" s="207">
        <f>Plan!CQ61</f>
        <v>0</v>
      </c>
      <c r="K276" s="206">
        <f>Plan!CQ62</f>
        <v>0</v>
      </c>
      <c r="L276" s="207">
        <f>Plan!CQ63</f>
        <v>0</v>
      </c>
      <c r="M276" s="206">
        <f>Plan!CQ64</f>
        <v>0</v>
      </c>
      <c r="N276" s="207">
        <f>Plan!CQ65</f>
        <v>0</v>
      </c>
      <c r="O276" s="206">
        <f>Plan!CQ66</f>
        <v>0</v>
      </c>
      <c r="P276" s="207">
        <f>Plan!CQ67</f>
        <v>0</v>
      </c>
      <c r="Q276" s="206">
        <f>Plan!CQ68</f>
        <v>0</v>
      </c>
      <c r="R276" s="207">
        <f>Plan!CQ69</f>
        <v>0</v>
      </c>
      <c r="S276" s="206">
        <f>Plan!CQ70</f>
        <v>0</v>
      </c>
      <c r="T276" s="207">
        <f>Plan!CQ71</f>
        <v>0</v>
      </c>
      <c r="U276" s="206">
        <f>Plan!CQ72</f>
        <v>0</v>
      </c>
      <c r="V276" s="207">
        <f>Plan!CQ73</f>
        <v>0</v>
      </c>
      <c r="W276" s="206">
        <f>Plan!CQ74</f>
        <v>0</v>
      </c>
      <c r="X276" s="207">
        <f>Plan!CQ75</f>
        <v>0</v>
      </c>
      <c r="Y276" s="206">
        <f>Plan!CQ76</f>
        <v>0</v>
      </c>
      <c r="Z276" s="207">
        <f>Plan!CQ77</f>
        <v>0</v>
      </c>
      <c r="AA276" s="206">
        <f>Plan!CQ78</f>
        <v>0</v>
      </c>
      <c r="AB276" s="207">
        <f>Plan!CQ79</f>
        <v>0</v>
      </c>
      <c r="AC276" s="206">
        <f>Plan!CQ80</f>
        <v>0</v>
      </c>
      <c r="AD276" s="207">
        <f>Plan!CQ81</f>
        <v>0</v>
      </c>
      <c r="AE276" s="206">
        <f>Plan!CQ82</f>
        <v>0</v>
      </c>
      <c r="AF276" s="207">
        <f>Plan!CQ83</f>
        <v>0</v>
      </c>
      <c r="AG276" s="206">
        <f>Plan!CQ84</f>
        <v>0</v>
      </c>
      <c r="AH276" s="207">
        <f>Plan!CQ85</f>
        <v>0</v>
      </c>
      <c r="AI276" s="206">
        <f>Plan!CQ86</f>
        <v>0</v>
      </c>
      <c r="AJ276" s="207">
        <f>Plan!CQ87</f>
        <v>0</v>
      </c>
    </row>
    <row r="277" spans="1:36" ht="6" customHeight="1">
      <c r="A277"/>
      <c r="B277" s="98">
        <f>COUNTIF(Feiertage!$H$3:$H$200,F277)</f>
        <v>0</v>
      </c>
      <c r="C277" s="100">
        <f t="shared" si="12"/>
        <v>4</v>
      </c>
      <c r="D277" s="100">
        <f t="shared" si="13"/>
        <v>9</v>
      </c>
      <c r="E277" s="189"/>
      <c r="F277" s="188">
        <f t="shared" si="14"/>
        <v>42642</v>
      </c>
      <c r="G277" s="206">
        <f>Plan!CR58</f>
        <v>0</v>
      </c>
      <c r="H277" s="207">
        <f>Plan!CR59</f>
        <v>0</v>
      </c>
      <c r="I277" s="206">
        <f>Plan!CR60</f>
        <v>0</v>
      </c>
      <c r="J277" s="207">
        <f>Plan!CR61</f>
        <v>0</v>
      </c>
      <c r="K277" s="206">
        <f>Plan!CR62</f>
        <v>0</v>
      </c>
      <c r="L277" s="207">
        <f>Plan!CR63</f>
        <v>0</v>
      </c>
      <c r="M277" s="206">
        <f>Plan!CR64</f>
        <v>0</v>
      </c>
      <c r="N277" s="207">
        <f>Plan!CR65</f>
        <v>0</v>
      </c>
      <c r="O277" s="206">
        <f>Plan!CR66</f>
        <v>0</v>
      </c>
      <c r="P277" s="207">
        <f>Plan!CR67</f>
        <v>0</v>
      </c>
      <c r="Q277" s="206">
        <f>Plan!CR68</f>
        <v>0</v>
      </c>
      <c r="R277" s="207">
        <f>Plan!CR69</f>
        <v>0</v>
      </c>
      <c r="S277" s="206">
        <f>Plan!CR70</f>
        <v>0</v>
      </c>
      <c r="T277" s="207">
        <f>Plan!CR71</f>
        <v>0</v>
      </c>
      <c r="U277" s="206">
        <f>Plan!CR72</f>
        <v>0</v>
      </c>
      <c r="V277" s="207">
        <f>Plan!CR73</f>
        <v>0</v>
      </c>
      <c r="W277" s="206">
        <f>Plan!CR74</f>
        <v>0</v>
      </c>
      <c r="X277" s="207">
        <f>Plan!CR75</f>
        <v>0</v>
      </c>
      <c r="Y277" s="206">
        <f>Plan!CR76</f>
        <v>0</v>
      </c>
      <c r="Z277" s="207">
        <f>Plan!CR77</f>
        <v>0</v>
      </c>
      <c r="AA277" s="206">
        <f>Plan!CR78</f>
        <v>0</v>
      </c>
      <c r="AB277" s="207">
        <f>Plan!CR79</f>
        <v>0</v>
      </c>
      <c r="AC277" s="206">
        <f>Plan!CR80</f>
        <v>0</v>
      </c>
      <c r="AD277" s="207">
        <f>Plan!CR81</f>
        <v>0</v>
      </c>
      <c r="AE277" s="206">
        <f>Plan!CR82</f>
        <v>0</v>
      </c>
      <c r="AF277" s="207">
        <f>Plan!CR83</f>
        <v>0</v>
      </c>
      <c r="AG277" s="206">
        <f>Plan!CR84</f>
        <v>0</v>
      </c>
      <c r="AH277" s="207">
        <f>Plan!CR85</f>
        <v>0</v>
      </c>
      <c r="AI277" s="206">
        <f>Plan!CR86</f>
        <v>0</v>
      </c>
      <c r="AJ277" s="207">
        <f>Plan!CR87</f>
        <v>0</v>
      </c>
    </row>
    <row r="278" spans="1:36" ht="6" customHeight="1">
      <c r="A278"/>
      <c r="B278" s="98">
        <f>COUNTIF(Feiertage!$H$3:$H$200,F278)</f>
        <v>0</v>
      </c>
      <c r="C278" s="100">
        <f t="shared" si="12"/>
        <v>5</v>
      </c>
      <c r="D278" s="100">
        <f t="shared" si="13"/>
        <v>9</v>
      </c>
      <c r="E278" s="189"/>
      <c r="F278" s="188">
        <f t="shared" si="14"/>
        <v>42643</v>
      </c>
      <c r="G278" s="206">
        <f>Plan!CS58</f>
        <v>0</v>
      </c>
      <c r="H278" s="207">
        <f>Plan!CS59</f>
        <v>0</v>
      </c>
      <c r="I278" s="206">
        <f>Plan!CS60</f>
        <v>0</v>
      </c>
      <c r="J278" s="207">
        <f>Plan!CS61</f>
        <v>0</v>
      </c>
      <c r="K278" s="206">
        <f>Plan!CS62</f>
        <v>0</v>
      </c>
      <c r="L278" s="207">
        <f>Plan!CS63</f>
        <v>0</v>
      </c>
      <c r="M278" s="206">
        <f>Plan!CS64</f>
        <v>0</v>
      </c>
      <c r="N278" s="207">
        <f>Plan!CS65</f>
        <v>0</v>
      </c>
      <c r="O278" s="206">
        <f>Plan!CS66</f>
        <v>0</v>
      </c>
      <c r="P278" s="207">
        <f>Plan!CS67</f>
        <v>0</v>
      </c>
      <c r="Q278" s="206">
        <f>Plan!CS68</f>
        <v>0</v>
      </c>
      <c r="R278" s="207">
        <f>Plan!CS69</f>
        <v>0</v>
      </c>
      <c r="S278" s="206">
        <f>Plan!CS70</f>
        <v>0</v>
      </c>
      <c r="T278" s="207">
        <f>Plan!CS71</f>
        <v>0</v>
      </c>
      <c r="U278" s="206">
        <f>Plan!CS72</f>
        <v>0</v>
      </c>
      <c r="V278" s="207">
        <f>Plan!CS73</f>
        <v>0</v>
      </c>
      <c r="W278" s="206">
        <f>Plan!CS74</f>
        <v>0</v>
      </c>
      <c r="X278" s="207">
        <f>Plan!CS75</f>
        <v>0</v>
      </c>
      <c r="Y278" s="206">
        <f>Plan!CS76</f>
        <v>0</v>
      </c>
      <c r="Z278" s="207">
        <f>Plan!CS77</f>
        <v>0</v>
      </c>
      <c r="AA278" s="206">
        <f>Plan!CS78</f>
        <v>0</v>
      </c>
      <c r="AB278" s="207">
        <f>Plan!CS79</f>
        <v>0</v>
      </c>
      <c r="AC278" s="206">
        <f>Plan!CS80</f>
        <v>0</v>
      </c>
      <c r="AD278" s="207">
        <f>Plan!CS81</f>
        <v>0</v>
      </c>
      <c r="AE278" s="206">
        <f>Plan!CS82</f>
        <v>0</v>
      </c>
      <c r="AF278" s="207">
        <f>Plan!CS83</f>
        <v>0</v>
      </c>
      <c r="AG278" s="206">
        <f>Plan!CS84</f>
        <v>0</v>
      </c>
      <c r="AH278" s="207">
        <f>Plan!CS85</f>
        <v>0</v>
      </c>
      <c r="AI278" s="206">
        <f>Plan!CS86</f>
        <v>0</v>
      </c>
      <c r="AJ278" s="207">
        <f>Plan!CS87</f>
        <v>0</v>
      </c>
    </row>
    <row r="279" spans="1:36" ht="6" customHeight="1">
      <c r="A279"/>
      <c r="B279" s="98">
        <f>COUNTIF(Feiertage!$H$3:$H$200,F279)</f>
        <v>0</v>
      </c>
      <c r="C279" s="100">
        <f t="shared" si="12"/>
        <v>6</v>
      </c>
      <c r="D279" s="100">
        <f t="shared" si="13"/>
        <v>10</v>
      </c>
      <c r="E279" s="189"/>
      <c r="F279" s="188">
        <f t="shared" si="14"/>
        <v>42644</v>
      </c>
      <c r="G279" s="206">
        <f>Plan!CT58</f>
        <v>0</v>
      </c>
      <c r="H279" s="207">
        <f>Plan!CT59</f>
        <v>0</v>
      </c>
      <c r="I279" s="206">
        <f>Plan!CT60</f>
        <v>0</v>
      </c>
      <c r="J279" s="207">
        <f>Plan!CT61</f>
        <v>0</v>
      </c>
      <c r="K279" s="206">
        <f>Plan!CT62</f>
        <v>0</v>
      </c>
      <c r="L279" s="207">
        <f>Plan!CT63</f>
        <v>0</v>
      </c>
      <c r="M279" s="206">
        <f>Plan!CT64</f>
        <v>0</v>
      </c>
      <c r="N279" s="207">
        <f>Plan!CT65</f>
        <v>0</v>
      </c>
      <c r="O279" s="206">
        <f>Plan!CT66</f>
        <v>0</v>
      </c>
      <c r="P279" s="207">
        <f>Plan!CT67</f>
        <v>0</v>
      </c>
      <c r="Q279" s="206">
        <f>Plan!CT68</f>
        <v>0</v>
      </c>
      <c r="R279" s="207">
        <f>Plan!CT69</f>
        <v>0</v>
      </c>
      <c r="S279" s="206">
        <f>Plan!CT70</f>
        <v>0</v>
      </c>
      <c r="T279" s="207">
        <f>Plan!CT71</f>
        <v>0</v>
      </c>
      <c r="U279" s="206">
        <f>Plan!CT72</f>
        <v>0</v>
      </c>
      <c r="V279" s="207">
        <f>Plan!CT73</f>
        <v>0</v>
      </c>
      <c r="W279" s="206">
        <f>Plan!CT74</f>
        <v>0</v>
      </c>
      <c r="X279" s="207">
        <f>Plan!CT75</f>
        <v>0</v>
      </c>
      <c r="Y279" s="206">
        <f>Plan!CT76</f>
        <v>0</v>
      </c>
      <c r="Z279" s="207">
        <f>Plan!CT77</f>
        <v>0</v>
      </c>
      <c r="AA279" s="206">
        <f>Plan!CT78</f>
        <v>0</v>
      </c>
      <c r="AB279" s="207">
        <f>Plan!CT79</f>
        <v>0</v>
      </c>
      <c r="AC279" s="206">
        <f>Plan!CT80</f>
        <v>0</v>
      </c>
      <c r="AD279" s="207">
        <f>Plan!CT81</f>
        <v>0</v>
      </c>
      <c r="AE279" s="206">
        <f>Plan!CT82</f>
        <v>0</v>
      </c>
      <c r="AF279" s="207">
        <f>Plan!CT83</f>
        <v>0</v>
      </c>
      <c r="AG279" s="206">
        <f>Plan!CT84</f>
        <v>0</v>
      </c>
      <c r="AH279" s="207">
        <f>Plan!CT85</f>
        <v>0</v>
      </c>
      <c r="AI279" s="206">
        <f>Plan!CT86</f>
        <v>0</v>
      </c>
      <c r="AJ279" s="207">
        <f>Plan!CT87</f>
        <v>0</v>
      </c>
    </row>
    <row r="280" spans="1:36" ht="6" customHeight="1">
      <c r="A280"/>
      <c r="B280" s="98">
        <f>COUNTIF(Feiertage!$H$3:$H$200,F280)</f>
        <v>0</v>
      </c>
      <c r="C280" s="100">
        <f t="shared" si="12"/>
        <v>7</v>
      </c>
      <c r="D280" s="100">
        <f t="shared" si="13"/>
        <v>10</v>
      </c>
      <c r="E280" s="189"/>
      <c r="F280" s="188">
        <f t="shared" si="14"/>
        <v>42645</v>
      </c>
      <c r="G280" s="206">
        <f>Plan!CU58</f>
        <v>0</v>
      </c>
      <c r="H280" s="207">
        <f>Plan!CU59</f>
        <v>0</v>
      </c>
      <c r="I280" s="206">
        <f>Plan!CU60</f>
        <v>0</v>
      </c>
      <c r="J280" s="207">
        <f>Plan!CU61</f>
        <v>0</v>
      </c>
      <c r="K280" s="206">
        <f>Plan!CU62</f>
        <v>0</v>
      </c>
      <c r="L280" s="207">
        <f>Plan!CU63</f>
        <v>0</v>
      </c>
      <c r="M280" s="206">
        <f>Plan!CU64</f>
        <v>0</v>
      </c>
      <c r="N280" s="207">
        <f>Plan!CU65</f>
        <v>0</v>
      </c>
      <c r="O280" s="206">
        <f>Plan!CU66</f>
        <v>0</v>
      </c>
      <c r="P280" s="207">
        <f>Plan!CU67</f>
        <v>0</v>
      </c>
      <c r="Q280" s="206">
        <f>Plan!CU68</f>
        <v>0</v>
      </c>
      <c r="R280" s="207">
        <f>Plan!CU69</f>
        <v>0</v>
      </c>
      <c r="S280" s="206">
        <f>Plan!CU70</f>
        <v>0</v>
      </c>
      <c r="T280" s="207">
        <f>Plan!CU71</f>
        <v>0</v>
      </c>
      <c r="U280" s="206">
        <f>Plan!CU72</f>
        <v>0</v>
      </c>
      <c r="V280" s="207">
        <f>Plan!CU73</f>
        <v>0</v>
      </c>
      <c r="W280" s="206">
        <f>Plan!CU74</f>
        <v>0</v>
      </c>
      <c r="X280" s="207">
        <f>Plan!CU75</f>
        <v>0</v>
      </c>
      <c r="Y280" s="206">
        <f>Plan!CU76</f>
        <v>0</v>
      </c>
      <c r="Z280" s="207">
        <f>Plan!CU77</f>
        <v>0</v>
      </c>
      <c r="AA280" s="206">
        <f>Plan!CU78</f>
        <v>0</v>
      </c>
      <c r="AB280" s="207">
        <f>Plan!CU79</f>
        <v>0</v>
      </c>
      <c r="AC280" s="206">
        <f>Plan!CU80</f>
        <v>0</v>
      </c>
      <c r="AD280" s="207">
        <f>Plan!CU81</f>
        <v>0</v>
      </c>
      <c r="AE280" s="206">
        <f>Plan!CU82</f>
        <v>0</v>
      </c>
      <c r="AF280" s="207">
        <f>Plan!CU83</f>
        <v>0</v>
      </c>
      <c r="AG280" s="206">
        <f>Plan!CU84</f>
        <v>0</v>
      </c>
      <c r="AH280" s="207">
        <f>Plan!CU85</f>
        <v>0</v>
      </c>
      <c r="AI280" s="206">
        <f>Plan!CU86</f>
        <v>0</v>
      </c>
      <c r="AJ280" s="207">
        <f>Plan!CU87</f>
        <v>0</v>
      </c>
    </row>
    <row r="281" spans="1:36" ht="6" customHeight="1">
      <c r="A281"/>
      <c r="B281" s="98">
        <f>COUNTIF(Feiertage!$H$3:$H$200,F281)</f>
        <v>1</v>
      </c>
      <c r="C281" s="100">
        <f t="shared" si="12"/>
        <v>1</v>
      </c>
      <c r="D281" s="100">
        <f t="shared" si="13"/>
        <v>10</v>
      </c>
      <c r="E281" s="189"/>
      <c r="F281" s="188">
        <f t="shared" si="14"/>
        <v>42646</v>
      </c>
      <c r="G281" s="206">
        <f>Plan!CV58</f>
        <v>0</v>
      </c>
      <c r="H281" s="207">
        <f>Plan!CV59</f>
        <v>0</v>
      </c>
      <c r="I281" s="206">
        <f>Plan!CV60</f>
        <v>0</v>
      </c>
      <c r="J281" s="207">
        <f>Plan!CV61</f>
        <v>0</v>
      </c>
      <c r="K281" s="206">
        <f>Plan!CV62</f>
        <v>0</v>
      </c>
      <c r="L281" s="207">
        <f>Plan!CV63</f>
        <v>0</v>
      </c>
      <c r="M281" s="206">
        <f>Plan!CV64</f>
        <v>0</v>
      </c>
      <c r="N281" s="207">
        <f>Plan!CV65</f>
        <v>0</v>
      </c>
      <c r="O281" s="206">
        <f>Plan!CV66</f>
        <v>0</v>
      </c>
      <c r="P281" s="207">
        <f>Plan!CV67</f>
        <v>0</v>
      </c>
      <c r="Q281" s="206">
        <f>Plan!CV68</f>
        <v>0</v>
      </c>
      <c r="R281" s="207">
        <f>Plan!CV69</f>
        <v>0</v>
      </c>
      <c r="S281" s="206">
        <f>Plan!CV70</f>
        <v>0</v>
      </c>
      <c r="T281" s="207">
        <f>Plan!CV71</f>
        <v>0</v>
      </c>
      <c r="U281" s="206">
        <f>Plan!CV72</f>
        <v>0</v>
      </c>
      <c r="V281" s="207">
        <f>Plan!CV73</f>
        <v>0</v>
      </c>
      <c r="W281" s="206">
        <f>Plan!CV74</f>
        <v>0</v>
      </c>
      <c r="X281" s="207">
        <f>Plan!CV75</f>
        <v>0</v>
      </c>
      <c r="Y281" s="206">
        <f>Plan!CV76</f>
        <v>0</v>
      </c>
      <c r="Z281" s="207">
        <f>Plan!CV77</f>
        <v>0</v>
      </c>
      <c r="AA281" s="206">
        <f>Plan!CV78</f>
        <v>0</v>
      </c>
      <c r="AB281" s="207">
        <f>Plan!CV79</f>
        <v>0</v>
      </c>
      <c r="AC281" s="206">
        <f>Plan!CV80</f>
        <v>0</v>
      </c>
      <c r="AD281" s="207">
        <f>Plan!CV81</f>
        <v>0</v>
      </c>
      <c r="AE281" s="206">
        <f>Plan!CV82</f>
        <v>0</v>
      </c>
      <c r="AF281" s="207">
        <f>Plan!CV83</f>
        <v>0</v>
      </c>
      <c r="AG281" s="206">
        <f>Plan!CV84</f>
        <v>0</v>
      </c>
      <c r="AH281" s="207">
        <f>Plan!CV85</f>
        <v>0</v>
      </c>
      <c r="AI281" s="206">
        <f>Plan!CV86</f>
        <v>0</v>
      </c>
      <c r="AJ281" s="207">
        <f>Plan!CV87</f>
        <v>0</v>
      </c>
    </row>
    <row r="282" spans="1:36" ht="6" customHeight="1">
      <c r="A282"/>
      <c r="B282" s="98">
        <f>COUNTIF(Feiertage!$H$3:$H$200,F282)</f>
        <v>0</v>
      </c>
      <c r="C282" s="100">
        <f t="shared" si="12"/>
        <v>2</v>
      </c>
      <c r="D282" s="100">
        <f t="shared" si="13"/>
        <v>10</v>
      </c>
      <c r="E282" s="189"/>
      <c r="F282" s="188">
        <f t="shared" si="14"/>
        <v>42647</v>
      </c>
      <c r="G282" s="206">
        <f>Plan!CW58</f>
        <v>0</v>
      </c>
      <c r="H282" s="207">
        <f>Plan!CW59</f>
        <v>0</v>
      </c>
      <c r="I282" s="206">
        <f>Plan!CW60</f>
        <v>0</v>
      </c>
      <c r="J282" s="207">
        <f>Plan!CW61</f>
        <v>0</v>
      </c>
      <c r="K282" s="206">
        <f>Plan!CW62</f>
        <v>0</v>
      </c>
      <c r="L282" s="207">
        <f>Plan!CW63</f>
        <v>0</v>
      </c>
      <c r="M282" s="206">
        <f>Plan!CW64</f>
        <v>0</v>
      </c>
      <c r="N282" s="207">
        <f>Plan!CW65</f>
        <v>0</v>
      </c>
      <c r="O282" s="206">
        <f>Plan!CW66</f>
        <v>0</v>
      </c>
      <c r="P282" s="207">
        <f>Plan!CW67</f>
        <v>0</v>
      </c>
      <c r="Q282" s="206">
        <f>Plan!CW68</f>
        <v>0</v>
      </c>
      <c r="R282" s="207">
        <f>Plan!CW69</f>
        <v>0</v>
      </c>
      <c r="S282" s="206">
        <f>Plan!CW70</f>
        <v>0</v>
      </c>
      <c r="T282" s="207">
        <f>Plan!CW71</f>
        <v>0</v>
      </c>
      <c r="U282" s="206">
        <f>Plan!CW72</f>
        <v>0</v>
      </c>
      <c r="V282" s="207">
        <f>Plan!CW73</f>
        <v>0</v>
      </c>
      <c r="W282" s="206">
        <f>Plan!CW74</f>
        <v>0</v>
      </c>
      <c r="X282" s="207">
        <f>Plan!CW75</f>
        <v>0</v>
      </c>
      <c r="Y282" s="206">
        <f>Plan!CW76</f>
        <v>0</v>
      </c>
      <c r="Z282" s="207">
        <f>Plan!CW77</f>
        <v>0</v>
      </c>
      <c r="AA282" s="206">
        <f>Plan!CW78</f>
        <v>0</v>
      </c>
      <c r="AB282" s="207">
        <f>Plan!CW79</f>
        <v>0</v>
      </c>
      <c r="AC282" s="206">
        <f>Plan!CW80</f>
        <v>0</v>
      </c>
      <c r="AD282" s="207">
        <f>Plan!CW81</f>
        <v>0</v>
      </c>
      <c r="AE282" s="206">
        <f>Plan!CW82</f>
        <v>0</v>
      </c>
      <c r="AF282" s="207">
        <f>Plan!CW83</f>
        <v>0</v>
      </c>
      <c r="AG282" s="206">
        <f>Plan!CW84</f>
        <v>0</v>
      </c>
      <c r="AH282" s="207">
        <f>Plan!CW85</f>
        <v>0</v>
      </c>
      <c r="AI282" s="206">
        <f>Plan!CW86</f>
        <v>0</v>
      </c>
      <c r="AJ282" s="207">
        <f>Plan!CW87</f>
        <v>0</v>
      </c>
    </row>
    <row r="283" spans="1:36" ht="6" customHeight="1">
      <c r="A283"/>
      <c r="B283" s="98">
        <f>COUNTIF(Feiertage!$H$3:$H$200,F283)</f>
        <v>0</v>
      </c>
      <c r="C283" s="100">
        <f t="shared" si="12"/>
        <v>3</v>
      </c>
      <c r="D283" s="100">
        <f t="shared" si="13"/>
        <v>10</v>
      </c>
      <c r="E283" s="189"/>
      <c r="F283" s="188">
        <f t="shared" si="14"/>
        <v>42648</v>
      </c>
      <c r="G283" s="206">
        <f>Plan!CX58</f>
        <v>0</v>
      </c>
      <c r="H283" s="207">
        <f>Plan!CX59</f>
        <v>0</v>
      </c>
      <c r="I283" s="206">
        <f>Plan!CX60</f>
        <v>0</v>
      </c>
      <c r="J283" s="207">
        <f>Plan!CX61</f>
        <v>0</v>
      </c>
      <c r="K283" s="206">
        <f>Plan!CX62</f>
        <v>0</v>
      </c>
      <c r="L283" s="207">
        <f>Plan!CX63</f>
        <v>0</v>
      </c>
      <c r="M283" s="206">
        <f>Plan!CX64</f>
        <v>0</v>
      </c>
      <c r="N283" s="207">
        <f>Plan!CX65</f>
        <v>0</v>
      </c>
      <c r="O283" s="206">
        <f>Plan!CX66</f>
        <v>0</v>
      </c>
      <c r="P283" s="207">
        <f>Plan!CX67</f>
        <v>0</v>
      </c>
      <c r="Q283" s="206">
        <f>Plan!CX68</f>
        <v>0</v>
      </c>
      <c r="R283" s="207">
        <f>Plan!CX69</f>
        <v>0</v>
      </c>
      <c r="S283" s="206">
        <f>Plan!CX70</f>
        <v>0</v>
      </c>
      <c r="T283" s="207">
        <f>Plan!CX71</f>
        <v>0</v>
      </c>
      <c r="U283" s="206">
        <f>Plan!CX72</f>
        <v>0</v>
      </c>
      <c r="V283" s="207">
        <f>Plan!CX73</f>
        <v>0</v>
      </c>
      <c r="W283" s="206">
        <f>Plan!CX74</f>
        <v>0</v>
      </c>
      <c r="X283" s="207">
        <f>Plan!CX75</f>
        <v>0</v>
      </c>
      <c r="Y283" s="206">
        <f>Plan!CX76</f>
        <v>0</v>
      </c>
      <c r="Z283" s="207">
        <f>Plan!CX77</f>
        <v>0</v>
      </c>
      <c r="AA283" s="206">
        <f>Plan!CX78</f>
        <v>0</v>
      </c>
      <c r="AB283" s="207">
        <f>Plan!CX79</f>
        <v>0</v>
      </c>
      <c r="AC283" s="206">
        <f>Plan!CX80</f>
        <v>0</v>
      </c>
      <c r="AD283" s="207">
        <f>Plan!CX81</f>
        <v>0</v>
      </c>
      <c r="AE283" s="206">
        <f>Plan!CX82</f>
        <v>0</v>
      </c>
      <c r="AF283" s="207">
        <f>Plan!CX83</f>
        <v>0</v>
      </c>
      <c r="AG283" s="206">
        <f>Plan!CX84</f>
        <v>0</v>
      </c>
      <c r="AH283" s="207">
        <f>Plan!CX85</f>
        <v>0</v>
      </c>
      <c r="AI283" s="206">
        <f>Plan!CX86</f>
        <v>0</v>
      </c>
      <c r="AJ283" s="207">
        <f>Plan!CX87</f>
        <v>0</v>
      </c>
    </row>
    <row r="284" spans="1:36" ht="6" customHeight="1">
      <c r="A284"/>
      <c r="B284" s="98">
        <f>COUNTIF(Feiertage!$H$3:$H$200,F284)</f>
        <v>0</v>
      </c>
      <c r="C284" s="100">
        <f t="shared" si="12"/>
        <v>4</v>
      </c>
      <c r="D284" s="100">
        <f t="shared" si="13"/>
        <v>10</v>
      </c>
      <c r="E284" s="189"/>
      <c r="F284" s="188">
        <f t="shared" si="14"/>
        <v>42649</v>
      </c>
      <c r="G284" s="206">
        <f>Plan!CY58</f>
        <v>0</v>
      </c>
      <c r="H284" s="207">
        <f>Plan!CY59</f>
        <v>0</v>
      </c>
      <c r="I284" s="206">
        <f>Plan!CY60</f>
        <v>0</v>
      </c>
      <c r="J284" s="207">
        <f>Plan!CY61</f>
        <v>0</v>
      </c>
      <c r="K284" s="206">
        <f>Plan!CY62</f>
        <v>0</v>
      </c>
      <c r="L284" s="207">
        <f>Plan!CY63</f>
        <v>0</v>
      </c>
      <c r="M284" s="206">
        <f>Plan!CY64</f>
        <v>0</v>
      </c>
      <c r="N284" s="207">
        <f>Plan!CY65</f>
        <v>0</v>
      </c>
      <c r="O284" s="206">
        <f>Plan!CY66</f>
        <v>0</v>
      </c>
      <c r="P284" s="207">
        <f>Plan!CY67</f>
        <v>0</v>
      </c>
      <c r="Q284" s="206">
        <f>Plan!CY68</f>
        <v>0</v>
      </c>
      <c r="R284" s="207">
        <f>Plan!CY69</f>
        <v>0</v>
      </c>
      <c r="S284" s="206">
        <f>Plan!CY70</f>
        <v>0</v>
      </c>
      <c r="T284" s="207">
        <f>Plan!CY71</f>
        <v>0</v>
      </c>
      <c r="U284" s="206">
        <f>Plan!CY72</f>
        <v>0</v>
      </c>
      <c r="V284" s="207">
        <f>Plan!CY73</f>
        <v>0</v>
      </c>
      <c r="W284" s="206">
        <f>Plan!CY74</f>
        <v>0</v>
      </c>
      <c r="X284" s="207">
        <f>Plan!CY75</f>
        <v>0</v>
      </c>
      <c r="Y284" s="206">
        <f>Plan!CY76</f>
        <v>0</v>
      </c>
      <c r="Z284" s="207">
        <f>Plan!CY77</f>
        <v>0</v>
      </c>
      <c r="AA284" s="206">
        <f>Plan!CY78</f>
        <v>0</v>
      </c>
      <c r="AB284" s="207">
        <f>Plan!CY79</f>
        <v>0</v>
      </c>
      <c r="AC284" s="206">
        <f>Plan!CY80</f>
        <v>0</v>
      </c>
      <c r="AD284" s="207">
        <f>Plan!CY81</f>
        <v>0</v>
      </c>
      <c r="AE284" s="206">
        <f>Plan!CY82</f>
        <v>0</v>
      </c>
      <c r="AF284" s="207">
        <f>Plan!CY83</f>
        <v>0</v>
      </c>
      <c r="AG284" s="206">
        <f>Plan!CY84</f>
        <v>0</v>
      </c>
      <c r="AH284" s="207">
        <f>Plan!CY85</f>
        <v>0</v>
      </c>
      <c r="AI284" s="206">
        <f>Plan!CY86</f>
        <v>0</v>
      </c>
      <c r="AJ284" s="207">
        <f>Plan!CY87</f>
        <v>0</v>
      </c>
    </row>
    <row r="285" spans="1:36" ht="6" customHeight="1">
      <c r="A285"/>
      <c r="B285" s="98">
        <f>COUNTIF(Feiertage!$H$3:$H$200,F285)</f>
        <v>0</v>
      </c>
      <c r="C285" s="100">
        <f t="shared" si="12"/>
        <v>5</v>
      </c>
      <c r="D285" s="100">
        <f t="shared" si="13"/>
        <v>10</v>
      </c>
      <c r="E285" s="189"/>
      <c r="F285" s="188">
        <f t="shared" si="14"/>
        <v>42650</v>
      </c>
      <c r="G285" s="206">
        <f>Plan!CZ58</f>
        <v>0</v>
      </c>
      <c r="H285" s="207">
        <f>Plan!CZ59</f>
        <v>0</v>
      </c>
      <c r="I285" s="206">
        <f>Plan!CZ60</f>
        <v>0</v>
      </c>
      <c r="J285" s="207">
        <f>Plan!CZ61</f>
        <v>0</v>
      </c>
      <c r="K285" s="206">
        <f>Plan!CZ62</f>
        <v>0</v>
      </c>
      <c r="L285" s="207">
        <f>Plan!CZ63</f>
        <v>0</v>
      </c>
      <c r="M285" s="206">
        <f>Plan!CZ64</f>
        <v>0</v>
      </c>
      <c r="N285" s="207">
        <f>Plan!CZ65</f>
        <v>0</v>
      </c>
      <c r="O285" s="206">
        <f>Plan!CZ66</f>
        <v>0</v>
      </c>
      <c r="P285" s="207">
        <f>Plan!CZ67</f>
        <v>0</v>
      </c>
      <c r="Q285" s="206">
        <f>Plan!CZ68</f>
        <v>0</v>
      </c>
      <c r="R285" s="207">
        <f>Plan!CZ69</f>
        <v>0</v>
      </c>
      <c r="S285" s="206">
        <f>Plan!CZ70</f>
        <v>0</v>
      </c>
      <c r="T285" s="207">
        <f>Plan!CZ71</f>
        <v>0</v>
      </c>
      <c r="U285" s="206">
        <f>Plan!CZ72</f>
        <v>0</v>
      </c>
      <c r="V285" s="207">
        <f>Plan!CZ73</f>
        <v>0</v>
      </c>
      <c r="W285" s="206">
        <f>Plan!CZ74</f>
        <v>0</v>
      </c>
      <c r="X285" s="207">
        <f>Plan!CZ75</f>
        <v>0</v>
      </c>
      <c r="Y285" s="206">
        <f>Plan!CZ76</f>
        <v>0</v>
      </c>
      <c r="Z285" s="207">
        <f>Plan!CZ77</f>
        <v>0</v>
      </c>
      <c r="AA285" s="206">
        <f>Plan!CZ78</f>
        <v>0</v>
      </c>
      <c r="AB285" s="207">
        <f>Plan!CZ79</f>
        <v>0</v>
      </c>
      <c r="AC285" s="206">
        <f>Plan!CZ80</f>
        <v>0</v>
      </c>
      <c r="AD285" s="207">
        <f>Plan!CZ81</f>
        <v>0</v>
      </c>
      <c r="AE285" s="206">
        <f>Plan!CZ82</f>
        <v>0</v>
      </c>
      <c r="AF285" s="207">
        <f>Plan!CZ83</f>
        <v>0</v>
      </c>
      <c r="AG285" s="206">
        <f>Plan!CZ84</f>
        <v>0</v>
      </c>
      <c r="AH285" s="207">
        <f>Plan!CZ85</f>
        <v>0</v>
      </c>
      <c r="AI285" s="206">
        <f>Plan!CZ86</f>
        <v>0</v>
      </c>
      <c r="AJ285" s="207">
        <f>Plan!CZ87</f>
        <v>0</v>
      </c>
    </row>
    <row r="286" spans="1:36" ht="6" customHeight="1">
      <c r="A286"/>
      <c r="B286" s="98">
        <f>COUNTIF(Feiertage!$H$3:$H$200,F286)</f>
        <v>0</v>
      </c>
      <c r="C286" s="100">
        <f t="shared" si="12"/>
        <v>6</v>
      </c>
      <c r="D286" s="100">
        <f t="shared" si="13"/>
        <v>10</v>
      </c>
      <c r="E286" s="189"/>
      <c r="F286" s="188">
        <f t="shared" si="14"/>
        <v>42651</v>
      </c>
      <c r="G286" s="206">
        <f>Plan!DA58</f>
        <v>0</v>
      </c>
      <c r="H286" s="207">
        <f>Plan!DA59</f>
        <v>0</v>
      </c>
      <c r="I286" s="206">
        <f>Plan!DA60</f>
        <v>0</v>
      </c>
      <c r="J286" s="207">
        <f>Plan!DA61</f>
        <v>0</v>
      </c>
      <c r="K286" s="206">
        <f>Plan!DA62</f>
        <v>0</v>
      </c>
      <c r="L286" s="207">
        <f>Plan!DA63</f>
        <v>0</v>
      </c>
      <c r="M286" s="206">
        <f>Plan!DA64</f>
        <v>0</v>
      </c>
      <c r="N286" s="207">
        <f>Plan!DA65</f>
        <v>0</v>
      </c>
      <c r="O286" s="206">
        <f>Plan!DA66</f>
        <v>0</v>
      </c>
      <c r="P286" s="207">
        <f>Plan!DA67</f>
        <v>0</v>
      </c>
      <c r="Q286" s="206">
        <f>Plan!DA68</f>
        <v>0</v>
      </c>
      <c r="R286" s="207">
        <f>Plan!DA69</f>
        <v>0</v>
      </c>
      <c r="S286" s="206">
        <f>Plan!DA70</f>
        <v>0</v>
      </c>
      <c r="T286" s="207">
        <f>Plan!DA71</f>
        <v>0</v>
      </c>
      <c r="U286" s="206">
        <f>Plan!DA72</f>
        <v>0</v>
      </c>
      <c r="V286" s="207">
        <f>Plan!DA73</f>
        <v>0</v>
      </c>
      <c r="W286" s="206">
        <f>Plan!DA74</f>
        <v>0</v>
      </c>
      <c r="X286" s="207">
        <f>Plan!DA75</f>
        <v>0</v>
      </c>
      <c r="Y286" s="206">
        <f>Plan!DA76</f>
        <v>0</v>
      </c>
      <c r="Z286" s="207">
        <f>Plan!DA77</f>
        <v>0</v>
      </c>
      <c r="AA286" s="206">
        <f>Plan!DA78</f>
        <v>0</v>
      </c>
      <c r="AB286" s="207">
        <f>Plan!DA79</f>
        <v>0</v>
      </c>
      <c r="AC286" s="206">
        <f>Plan!DA80</f>
        <v>0</v>
      </c>
      <c r="AD286" s="207">
        <f>Plan!DA81</f>
        <v>0</v>
      </c>
      <c r="AE286" s="206">
        <f>Plan!DA82</f>
        <v>0</v>
      </c>
      <c r="AF286" s="207">
        <f>Plan!DA83</f>
        <v>0</v>
      </c>
      <c r="AG286" s="206">
        <f>Plan!DA84</f>
        <v>0</v>
      </c>
      <c r="AH286" s="207">
        <f>Plan!DA85</f>
        <v>0</v>
      </c>
      <c r="AI286" s="206">
        <f>Plan!DA86</f>
        <v>0</v>
      </c>
      <c r="AJ286" s="207">
        <f>Plan!DA87</f>
        <v>0</v>
      </c>
    </row>
    <row r="287" spans="1:36" ht="6" customHeight="1">
      <c r="A287"/>
      <c r="B287" s="98">
        <f>COUNTIF(Feiertage!$H$3:$H$200,F287)</f>
        <v>0</v>
      </c>
      <c r="C287" s="100">
        <f t="shared" si="12"/>
        <v>7</v>
      </c>
      <c r="D287" s="100">
        <f t="shared" si="13"/>
        <v>10</v>
      </c>
      <c r="E287" s="189"/>
      <c r="F287" s="188">
        <f t="shared" si="14"/>
        <v>42652</v>
      </c>
      <c r="G287" s="206">
        <f>Plan!DB58</f>
        <v>0</v>
      </c>
      <c r="H287" s="207">
        <f>Plan!DB59</f>
        <v>0</v>
      </c>
      <c r="I287" s="206">
        <f>Plan!DB60</f>
        <v>0</v>
      </c>
      <c r="J287" s="207">
        <f>Plan!DB61</f>
        <v>0</v>
      </c>
      <c r="K287" s="206">
        <f>Plan!DB62</f>
        <v>0</v>
      </c>
      <c r="L287" s="207">
        <f>Plan!DB63</f>
        <v>0</v>
      </c>
      <c r="M287" s="206">
        <f>Plan!DB64</f>
        <v>0</v>
      </c>
      <c r="N287" s="207">
        <f>Plan!DB65</f>
        <v>0</v>
      </c>
      <c r="O287" s="206">
        <f>Plan!DB66</f>
        <v>0</v>
      </c>
      <c r="P287" s="207">
        <f>Plan!DB67</f>
        <v>0</v>
      </c>
      <c r="Q287" s="206">
        <f>Plan!DB68</f>
        <v>0</v>
      </c>
      <c r="R287" s="207">
        <f>Plan!DB69</f>
        <v>0</v>
      </c>
      <c r="S287" s="206">
        <f>Plan!DB70</f>
        <v>0</v>
      </c>
      <c r="T287" s="207">
        <f>Plan!DB71</f>
        <v>0</v>
      </c>
      <c r="U287" s="206">
        <f>Plan!DB72</f>
        <v>0</v>
      </c>
      <c r="V287" s="207">
        <f>Plan!DB73</f>
        <v>0</v>
      </c>
      <c r="W287" s="206">
        <f>Plan!DB74</f>
        <v>0</v>
      </c>
      <c r="X287" s="207">
        <f>Plan!DB75</f>
        <v>0</v>
      </c>
      <c r="Y287" s="206">
        <f>Plan!DB76</f>
        <v>0</v>
      </c>
      <c r="Z287" s="207">
        <f>Plan!DB77</f>
        <v>0</v>
      </c>
      <c r="AA287" s="206">
        <f>Plan!DB78</f>
        <v>0</v>
      </c>
      <c r="AB287" s="207">
        <f>Plan!DB79</f>
        <v>0</v>
      </c>
      <c r="AC287" s="206">
        <f>Plan!DB80</f>
        <v>0</v>
      </c>
      <c r="AD287" s="207">
        <f>Plan!DB81</f>
        <v>0</v>
      </c>
      <c r="AE287" s="206">
        <f>Plan!DB82</f>
        <v>0</v>
      </c>
      <c r="AF287" s="207">
        <f>Plan!DB83</f>
        <v>0</v>
      </c>
      <c r="AG287" s="206">
        <f>Plan!DB84</f>
        <v>0</v>
      </c>
      <c r="AH287" s="207">
        <f>Plan!DB85</f>
        <v>0</v>
      </c>
      <c r="AI287" s="206">
        <f>Plan!DB86</f>
        <v>0</v>
      </c>
      <c r="AJ287" s="207">
        <f>Plan!DB87</f>
        <v>0</v>
      </c>
    </row>
    <row r="288" spans="1:36" ht="6" customHeight="1">
      <c r="A288"/>
      <c r="B288" s="98">
        <f>COUNTIF(Feiertage!$H$3:$H$200,F288)</f>
        <v>0</v>
      </c>
      <c r="C288" s="100">
        <f t="shared" si="12"/>
        <v>1</v>
      </c>
      <c r="D288" s="100">
        <f t="shared" si="13"/>
        <v>10</v>
      </c>
      <c r="E288" s="189"/>
      <c r="F288" s="188">
        <f t="shared" si="14"/>
        <v>42653</v>
      </c>
      <c r="G288" s="206">
        <f>Plan!DC58</f>
        <v>0</v>
      </c>
      <c r="H288" s="207">
        <f>Plan!DC59</f>
        <v>0</v>
      </c>
      <c r="I288" s="206">
        <f>Plan!DC60</f>
        <v>0</v>
      </c>
      <c r="J288" s="207">
        <f>Plan!DC61</f>
        <v>0</v>
      </c>
      <c r="K288" s="206">
        <f>Plan!DC62</f>
        <v>0</v>
      </c>
      <c r="L288" s="207">
        <f>Plan!DC63</f>
        <v>0</v>
      </c>
      <c r="M288" s="206">
        <f>Plan!DC64</f>
        <v>0</v>
      </c>
      <c r="N288" s="207">
        <f>Plan!DC65</f>
        <v>0</v>
      </c>
      <c r="O288" s="206">
        <f>Plan!DC66</f>
        <v>0</v>
      </c>
      <c r="P288" s="207">
        <f>Plan!DC67</f>
        <v>0</v>
      </c>
      <c r="Q288" s="206">
        <f>Plan!DC68</f>
        <v>0</v>
      </c>
      <c r="R288" s="207">
        <f>Plan!DC69</f>
        <v>0</v>
      </c>
      <c r="S288" s="206">
        <f>Plan!DC70</f>
        <v>0</v>
      </c>
      <c r="T288" s="207">
        <f>Plan!DC71</f>
        <v>0</v>
      </c>
      <c r="U288" s="206">
        <f>Plan!DC72</f>
        <v>0</v>
      </c>
      <c r="V288" s="207">
        <f>Plan!DC73</f>
        <v>0</v>
      </c>
      <c r="W288" s="206">
        <f>Plan!DC74</f>
        <v>0</v>
      </c>
      <c r="X288" s="207">
        <f>Plan!DC75</f>
        <v>0</v>
      </c>
      <c r="Y288" s="206">
        <f>Plan!DC76</f>
        <v>0</v>
      </c>
      <c r="Z288" s="207">
        <f>Plan!DC77</f>
        <v>0</v>
      </c>
      <c r="AA288" s="206">
        <f>Plan!DC78</f>
        <v>0</v>
      </c>
      <c r="AB288" s="207">
        <f>Plan!DC79</f>
        <v>0</v>
      </c>
      <c r="AC288" s="206">
        <f>Plan!DC80</f>
        <v>0</v>
      </c>
      <c r="AD288" s="207">
        <f>Plan!DC81</f>
        <v>0</v>
      </c>
      <c r="AE288" s="206">
        <f>Plan!DC82</f>
        <v>0</v>
      </c>
      <c r="AF288" s="207">
        <f>Plan!DC83</f>
        <v>0</v>
      </c>
      <c r="AG288" s="206">
        <f>Plan!DC84</f>
        <v>0</v>
      </c>
      <c r="AH288" s="207">
        <f>Plan!DC85</f>
        <v>0</v>
      </c>
      <c r="AI288" s="206">
        <f>Plan!DC86</f>
        <v>0</v>
      </c>
      <c r="AJ288" s="207">
        <f>Plan!DC87</f>
        <v>0</v>
      </c>
    </row>
    <row r="289" spans="1:36" ht="6" customHeight="1">
      <c r="A289"/>
      <c r="B289" s="98">
        <f>COUNTIF(Feiertage!$H$3:$H$200,F289)</f>
        <v>0</v>
      </c>
      <c r="C289" s="100">
        <f t="shared" si="12"/>
        <v>2</v>
      </c>
      <c r="D289" s="100">
        <f t="shared" si="13"/>
        <v>10</v>
      </c>
      <c r="E289" s="189" t="s">
        <v>17</v>
      </c>
      <c r="F289" s="188">
        <f t="shared" si="14"/>
        <v>42654</v>
      </c>
      <c r="G289" s="206">
        <f>Plan!DD58</f>
        <v>0</v>
      </c>
      <c r="H289" s="207">
        <f>Plan!DD59</f>
        <v>0</v>
      </c>
      <c r="I289" s="206">
        <f>Plan!DD60</f>
        <v>0</v>
      </c>
      <c r="J289" s="207">
        <f>Plan!DD61</f>
        <v>0</v>
      </c>
      <c r="K289" s="206">
        <f>Plan!DD62</f>
        <v>0</v>
      </c>
      <c r="L289" s="207">
        <f>Plan!DD63</f>
        <v>0</v>
      </c>
      <c r="M289" s="206">
        <f>Plan!DD64</f>
        <v>0</v>
      </c>
      <c r="N289" s="207">
        <f>Plan!DD65</f>
        <v>0</v>
      </c>
      <c r="O289" s="206">
        <f>Plan!DD66</f>
        <v>0</v>
      </c>
      <c r="P289" s="207">
        <f>Plan!DD67</f>
        <v>0</v>
      </c>
      <c r="Q289" s="206">
        <f>Plan!DD68</f>
        <v>0</v>
      </c>
      <c r="R289" s="207">
        <f>Plan!DD69</f>
        <v>0</v>
      </c>
      <c r="S289" s="206">
        <f>Plan!DD70</f>
        <v>0</v>
      </c>
      <c r="T289" s="207">
        <f>Plan!DD71</f>
        <v>0</v>
      </c>
      <c r="U289" s="206">
        <f>Plan!DD72</f>
        <v>0</v>
      </c>
      <c r="V289" s="207">
        <f>Plan!DD73</f>
        <v>0</v>
      </c>
      <c r="W289" s="206">
        <f>Plan!DD74</f>
        <v>0</v>
      </c>
      <c r="X289" s="207">
        <f>Plan!DD75</f>
        <v>0</v>
      </c>
      <c r="Y289" s="206">
        <f>Plan!DD76</f>
        <v>0</v>
      </c>
      <c r="Z289" s="207">
        <f>Plan!DD77</f>
        <v>0</v>
      </c>
      <c r="AA289" s="206">
        <f>Plan!DD78</f>
        <v>0</v>
      </c>
      <c r="AB289" s="207">
        <f>Plan!DD79</f>
        <v>0</v>
      </c>
      <c r="AC289" s="206">
        <f>Plan!DD80</f>
        <v>0</v>
      </c>
      <c r="AD289" s="207">
        <f>Plan!DD81</f>
        <v>0</v>
      </c>
      <c r="AE289" s="206">
        <f>Plan!DD82</f>
        <v>0</v>
      </c>
      <c r="AF289" s="207">
        <f>Plan!DD83</f>
        <v>0</v>
      </c>
      <c r="AG289" s="206">
        <f>Plan!DD84</f>
        <v>0</v>
      </c>
      <c r="AH289" s="207">
        <f>Plan!DD85</f>
        <v>0</v>
      </c>
      <c r="AI289" s="206">
        <f>Plan!DD86</f>
        <v>0</v>
      </c>
      <c r="AJ289" s="207">
        <f>Plan!DD87</f>
        <v>0</v>
      </c>
    </row>
    <row r="290" spans="1:36" ht="6" customHeight="1">
      <c r="A290"/>
      <c r="B290" s="98">
        <f>COUNTIF(Feiertage!$H$3:$H$200,F290)</f>
        <v>0</v>
      </c>
      <c r="C290" s="100">
        <f t="shared" si="12"/>
        <v>3</v>
      </c>
      <c r="D290" s="100">
        <f t="shared" si="13"/>
        <v>10</v>
      </c>
      <c r="E290" s="189" t="s">
        <v>18</v>
      </c>
      <c r="F290" s="188">
        <f t="shared" si="14"/>
        <v>42655</v>
      </c>
      <c r="G290" s="206">
        <f>Plan!DE58</f>
        <v>0</v>
      </c>
      <c r="H290" s="207">
        <f>Plan!DE59</f>
        <v>0</v>
      </c>
      <c r="I290" s="206">
        <f>Plan!DE60</f>
        <v>0</v>
      </c>
      <c r="J290" s="207">
        <f>Plan!DE61</f>
        <v>0</v>
      </c>
      <c r="K290" s="206">
        <f>Plan!DE62</f>
        <v>0</v>
      </c>
      <c r="L290" s="207">
        <f>Plan!DE63</f>
        <v>0</v>
      </c>
      <c r="M290" s="206">
        <f>Plan!DE64</f>
        <v>0</v>
      </c>
      <c r="N290" s="207">
        <f>Plan!DE65</f>
        <v>0</v>
      </c>
      <c r="O290" s="206">
        <f>Plan!DE66</f>
        <v>0</v>
      </c>
      <c r="P290" s="207">
        <f>Plan!DE67</f>
        <v>0</v>
      </c>
      <c r="Q290" s="206">
        <f>Plan!DE68</f>
        <v>0</v>
      </c>
      <c r="R290" s="207">
        <f>Plan!DE69</f>
        <v>0</v>
      </c>
      <c r="S290" s="206">
        <f>Plan!DE70</f>
        <v>0</v>
      </c>
      <c r="T290" s="207">
        <f>Plan!DE71</f>
        <v>0</v>
      </c>
      <c r="U290" s="206">
        <f>Plan!DE72</f>
        <v>0</v>
      </c>
      <c r="V290" s="207">
        <f>Plan!DE73</f>
        <v>0</v>
      </c>
      <c r="W290" s="206">
        <f>Plan!DE74</f>
        <v>0</v>
      </c>
      <c r="X290" s="207">
        <f>Plan!DE75</f>
        <v>0</v>
      </c>
      <c r="Y290" s="206">
        <f>Plan!DE76</f>
        <v>0</v>
      </c>
      <c r="Z290" s="207">
        <f>Plan!DE77</f>
        <v>0</v>
      </c>
      <c r="AA290" s="206">
        <f>Plan!DE78</f>
        <v>0</v>
      </c>
      <c r="AB290" s="207">
        <f>Plan!DE79</f>
        <v>0</v>
      </c>
      <c r="AC290" s="206">
        <f>Plan!DE80</f>
        <v>0</v>
      </c>
      <c r="AD290" s="207">
        <f>Plan!DE81</f>
        <v>0</v>
      </c>
      <c r="AE290" s="206">
        <f>Plan!DE82</f>
        <v>0</v>
      </c>
      <c r="AF290" s="207">
        <f>Plan!DE83</f>
        <v>0</v>
      </c>
      <c r="AG290" s="206">
        <f>Plan!DE84</f>
        <v>0</v>
      </c>
      <c r="AH290" s="207">
        <f>Plan!DE85</f>
        <v>0</v>
      </c>
      <c r="AI290" s="206">
        <f>Plan!DE86</f>
        <v>0</v>
      </c>
      <c r="AJ290" s="207">
        <f>Plan!DE87</f>
        <v>0</v>
      </c>
    </row>
    <row r="291" spans="1:36" ht="6" customHeight="1">
      <c r="A291"/>
      <c r="B291" s="98">
        <f>COUNTIF(Feiertage!$H$3:$H$200,F291)</f>
        <v>0</v>
      </c>
      <c r="C291" s="100">
        <f t="shared" si="12"/>
        <v>4</v>
      </c>
      <c r="D291" s="100">
        <f t="shared" si="13"/>
        <v>10</v>
      </c>
      <c r="E291" s="189" t="s">
        <v>16</v>
      </c>
      <c r="F291" s="188">
        <f t="shared" si="14"/>
        <v>42656</v>
      </c>
      <c r="G291" s="206">
        <f>Plan!DF58</f>
        <v>0</v>
      </c>
      <c r="H291" s="207">
        <f>Plan!DF59</f>
        <v>0</v>
      </c>
      <c r="I291" s="206">
        <f>Plan!DF60</f>
        <v>0</v>
      </c>
      <c r="J291" s="207">
        <f>Plan!DF61</f>
        <v>0</v>
      </c>
      <c r="K291" s="206">
        <f>Plan!DF62</f>
        <v>0</v>
      </c>
      <c r="L291" s="207">
        <f>Plan!DF63</f>
        <v>0</v>
      </c>
      <c r="M291" s="206">
        <f>Plan!DF64</f>
        <v>0</v>
      </c>
      <c r="N291" s="207">
        <f>Plan!DF65</f>
        <v>0</v>
      </c>
      <c r="O291" s="206">
        <f>Plan!DF66</f>
        <v>0</v>
      </c>
      <c r="P291" s="207">
        <f>Plan!DF67</f>
        <v>0</v>
      </c>
      <c r="Q291" s="206">
        <f>Plan!DF68</f>
        <v>0</v>
      </c>
      <c r="R291" s="207">
        <f>Plan!DF69</f>
        <v>0</v>
      </c>
      <c r="S291" s="206">
        <f>Plan!DF70</f>
        <v>0</v>
      </c>
      <c r="T291" s="207">
        <f>Plan!DF71</f>
        <v>0</v>
      </c>
      <c r="U291" s="206">
        <f>Plan!DF72</f>
        <v>0</v>
      </c>
      <c r="V291" s="207">
        <f>Plan!DF73</f>
        <v>0</v>
      </c>
      <c r="W291" s="206">
        <f>Plan!DF74</f>
        <v>0</v>
      </c>
      <c r="X291" s="207">
        <f>Plan!DF75</f>
        <v>0</v>
      </c>
      <c r="Y291" s="206">
        <f>Plan!DF76</f>
        <v>0</v>
      </c>
      <c r="Z291" s="207">
        <f>Plan!DF77</f>
        <v>0</v>
      </c>
      <c r="AA291" s="206">
        <f>Plan!DF78</f>
        <v>0</v>
      </c>
      <c r="AB291" s="207">
        <f>Plan!DF79</f>
        <v>0</v>
      </c>
      <c r="AC291" s="206">
        <f>Plan!DF80</f>
        <v>0</v>
      </c>
      <c r="AD291" s="207">
        <f>Plan!DF81</f>
        <v>0</v>
      </c>
      <c r="AE291" s="206">
        <f>Plan!DF82</f>
        <v>0</v>
      </c>
      <c r="AF291" s="207">
        <f>Plan!DF83</f>
        <v>0</v>
      </c>
      <c r="AG291" s="206">
        <f>Plan!DF84</f>
        <v>0</v>
      </c>
      <c r="AH291" s="207">
        <f>Plan!DF85</f>
        <v>0</v>
      </c>
      <c r="AI291" s="206">
        <f>Plan!DF86</f>
        <v>0</v>
      </c>
      <c r="AJ291" s="207">
        <f>Plan!DF87</f>
        <v>0</v>
      </c>
    </row>
    <row r="292" spans="1:36" ht="6" customHeight="1">
      <c r="A292"/>
      <c r="B292" s="98">
        <f>COUNTIF(Feiertage!$H$3:$H$200,F292)</f>
        <v>0</v>
      </c>
      <c r="C292" s="100">
        <f t="shared" si="12"/>
        <v>5</v>
      </c>
      <c r="D292" s="100">
        <f t="shared" si="13"/>
        <v>10</v>
      </c>
      <c r="E292" s="189" t="s">
        <v>17</v>
      </c>
      <c r="F292" s="188">
        <f t="shared" si="14"/>
        <v>42657</v>
      </c>
      <c r="G292" s="206">
        <f>Plan!DG58</f>
        <v>0</v>
      </c>
      <c r="H292" s="207">
        <f>Plan!DG59</f>
        <v>0</v>
      </c>
      <c r="I292" s="206">
        <f>Plan!DG60</f>
        <v>0</v>
      </c>
      <c r="J292" s="207">
        <f>Plan!DG61</f>
        <v>0</v>
      </c>
      <c r="K292" s="206">
        <f>Plan!DG62</f>
        <v>0</v>
      </c>
      <c r="L292" s="207">
        <f>Plan!DG63</f>
        <v>0</v>
      </c>
      <c r="M292" s="206">
        <f>Plan!DG64</f>
        <v>0</v>
      </c>
      <c r="N292" s="207">
        <f>Plan!DG65</f>
        <v>0</v>
      </c>
      <c r="O292" s="206">
        <f>Plan!DG66</f>
        <v>0</v>
      </c>
      <c r="P292" s="207">
        <f>Plan!DG67</f>
        <v>0</v>
      </c>
      <c r="Q292" s="206">
        <f>Plan!DG68</f>
        <v>0</v>
      </c>
      <c r="R292" s="207">
        <f>Plan!DG69</f>
        <v>0</v>
      </c>
      <c r="S292" s="206">
        <f>Plan!DG70</f>
        <v>0</v>
      </c>
      <c r="T292" s="207">
        <f>Plan!DG71</f>
        <v>0</v>
      </c>
      <c r="U292" s="206">
        <f>Plan!DG72</f>
        <v>0</v>
      </c>
      <c r="V292" s="207">
        <f>Plan!DG73</f>
        <v>0</v>
      </c>
      <c r="W292" s="206">
        <f>Plan!DG74</f>
        <v>0</v>
      </c>
      <c r="X292" s="207">
        <f>Plan!DG75</f>
        <v>0</v>
      </c>
      <c r="Y292" s="206">
        <f>Plan!DG76</f>
        <v>0</v>
      </c>
      <c r="Z292" s="207">
        <f>Plan!DG77</f>
        <v>0</v>
      </c>
      <c r="AA292" s="206">
        <f>Plan!DG78</f>
        <v>0</v>
      </c>
      <c r="AB292" s="207">
        <f>Plan!DG79</f>
        <v>0</v>
      </c>
      <c r="AC292" s="206">
        <f>Plan!DG80</f>
        <v>0</v>
      </c>
      <c r="AD292" s="207">
        <f>Plan!DG81</f>
        <v>0</v>
      </c>
      <c r="AE292" s="206">
        <f>Plan!DG82</f>
        <v>0</v>
      </c>
      <c r="AF292" s="207">
        <f>Plan!DG83</f>
        <v>0</v>
      </c>
      <c r="AG292" s="206">
        <f>Plan!DG84</f>
        <v>0</v>
      </c>
      <c r="AH292" s="207">
        <f>Plan!DG85</f>
        <v>0</v>
      </c>
      <c r="AI292" s="206">
        <f>Plan!DG86</f>
        <v>0</v>
      </c>
      <c r="AJ292" s="207">
        <f>Plan!DG87</f>
        <v>0</v>
      </c>
    </row>
    <row r="293" spans="1:36" ht="6" customHeight="1">
      <c r="A293"/>
      <c r="B293" s="98">
        <f>COUNTIF(Feiertage!$H$3:$H$200,F293)</f>
        <v>0</v>
      </c>
      <c r="C293" s="100">
        <f t="shared" si="12"/>
        <v>6</v>
      </c>
      <c r="D293" s="100">
        <f t="shared" si="13"/>
        <v>10</v>
      </c>
      <c r="E293" s="189" t="s">
        <v>7</v>
      </c>
      <c r="F293" s="188">
        <f t="shared" si="14"/>
        <v>42658</v>
      </c>
      <c r="G293" s="206">
        <f>Plan!DH58</f>
        <v>0</v>
      </c>
      <c r="H293" s="207">
        <f>Plan!DH59</f>
        <v>0</v>
      </c>
      <c r="I293" s="206">
        <f>Plan!DH60</f>
        <v>0</v>
      </c>
      <c r="J293" s="207">
        <f>Plan!DH61</f>
        <v>0</v>
      </c>
      <c r="K293" s="206">
        <f>Plan!DH62</f>
        <v>0</v>
      </c>
      <c r="L293" s="207">
        <f>Plan!DH63</f>
        <v>0</v>
      </c>
      <c r="M293" s="206">
        <f>Plan!DH64</f>
        <v>0</v>
      </c>
      <c r="N293" s="207">
        <f>Plan!DH65</f>
        <v>0</v>
      </c>
      <c r="O293" s="206">
        <f>Plan!DH66</f>
        <v>0</v>
      </c>
      <c r="P293" s="207">
        <f>Plan!DH67</f>
        <v>0</v>
      </c>
      <c r="Q293" s="206">
        <f>Plan!DH68</f>
        <v>0</v>
      </c>
      <c r="R293" s="207">
        <f>Plan!DH69</f>
        <v>0</v>
      </c>
      <c r="S293" s="206">
        <f>Plan!DH70</f>
        <v>0</v>
      </c>
      <c r="T293" s="207">
        <f>Plan!DH71</f>
        <v>0</v>
      </c>
      <c r="U293" s="206">
        <f>Plan!DH72</f>
        <v>0</v>
      </c>
      <c r="V293" s="207">
        <f>Plan!DH73</f>
        <v>0</v>
      </c>
      <c r="W293" s="206">
        <f>Plan!DH74</f>
        <v>0</v>
      </c>
      <c r="X293" s="207">
        <f>Plan!DH75</f>
        <v>0</v>
      </c>
      <c r="Y293" s="206">
        <f>Plan!DH76</f>
        <v>0</v>
      </c>
      <c r="Z293" s="207">
        <f>Plan!DH77</f>
        <v>0</v>
      </c>
      <c r="AA293" s="206">
        <f>Plan!DH78</f>
        <v>0</v>
      </c>
      <c r="AB293" s="207">
        <f>Plan!DH79</f>
        <v>0</v>
      </c>
      <c r="AC293" s="206">
        <f>Plan!DH80</f>
        <v>0</v>
      </c>
      <c r="AD293" s="207">
        <f>Plan!DH81</f>
        <v>0</v>
      </c>
      <c r="AE293" s="206">
        <f>Plan!DH82</f>
        <v>0</v>
      </c>
      <c r="AF293" s="207">
        <f>Plan!DH83</f>
        <v>0</v>
      </c>
      <c r="AG293" s="206">
        <f>Plan!DH84</f>
        <v>0</v>
      </c>
      <c r="AH293" s="207">
        <f>Plan!DH85</f>
        <v>0</v>
      </c>
      <c r="AI293" s="206">
        <f>Plan!DH86</f>
        <v>0</v>
      </c>
      <c r="AJ293" s="207">
        <f>Plan!DH87</f>
        <v>0</v>
      </c>
    </row>
    <row r="294" spans="1:36" ht="6" customHeight="1">
      <c r="A294"/>
      <c r="B294" s="98">
        <f>COUNTIF(Feiertage!$H$3:$H$200,F294)</f>
        <v>0</v>
      </c>
      <c r="C294" s="100">
        <f t="shared" si="12"/>
        <v>7</v>
      </c>
      <c r="D294" s="100">
        <f t="shared" si="13"/>
        <v>10</v>
      </c>
      <c r="E294" s="189" t="s">
        <v>6</v>
      </c>
      <c r="F294" s="188">
        <f t="shared" si="14"/>
        <v>42659</v>
      </c>
      <c r="G294" s="206">
        <f>Plan!DI58</f>
        <v>0</v>
      </c>
      <c r="H294" s="207">
        <f>Plan!DI59</f>
        <v>0</v>
      </c>
      <c r="I294" s="206">
        <f>Plan!DI60</f>
        <v>0</v>
      </c>
      <c r="J294" s="207">
        <f>Plan!DI61</f>
        <v>0</v>
      </c>
      <c r="K294" s="206">
        <f>Plan!DI62</f>
        <v>0</v>
      </c>
      <c r="L294" s="207">
        <f>Plan!DI63</f>
        <v>0</v>
      </c>
      <c r="M294" s="206">
        <f>Plan!DI64</f>
        <v>0</v>
      </c>
      <c r="N294" s="207">
        <f>Plan!DI65</f>
        <v>0</v>
      </c>
      <c r="O294" s="206">
        <f>Plan!DI66</f>
        <v>0</v>
      </c>
      <c r="P294" s="207">
        <f>Plan!DI67</f>
        <v>0</v>
      </c>
      <c r="Q294" s="206">
        <f>Plan!DI68</f>
        <v>0</v>
      </c>
      <c r="R294" s="207">
        <f>Plan!DI69</f>
        <v>0</v>
      </c>
      <c r="S294" s="206">
        <f>Plan!DI70</f>
        <v>0</v>
      </c>
      <c r="T294" s="207">
        <f>Plan!DI71</f>
        <v>0</v>
      </c>
      <c r="U294" s="206">
        <f>Plan!DI72</f>
        <v>0</v>
      </c>
      <c r="V294" s="207">
        <f>Plan!DI73</f>
        <v>0</v>
      </c>
      <c r="W294" s="206">
        <f>Plan!DI74</f>
        <v>0</v>
      </c>
      <c r="X294" s="207">
        <f>Plan!DI75</f>
        <v>0</v>
      </c>
      <c r="Y294" s="206">
        <f>Plan!DI76</f>
        <v>0</v>
      </c>
      <c r="Z294" s="207">
        <f>Plan!DI77</f>
        <v>0</v>
      </c>
      <c r="AA294" s="206">
        <f>Plan!DI78</f>
        <v>0</v>
      </c>
      <c r="AB294" s="207">
        <f>Plan!DI79</f>
        <v>0</v>
      </c>
      <c r="AC294" s="206">
        <f>Plan!DI80</f>
        <v>0</v>
      </c>
      <c r="AD294" s="207">
        <f>Plan!DI81</f>
        <v>0</v>
      </c>
      <c r="AE294" s="206">
        <f>Plan!DI82</f>
        <v>0</v>
      </c>
      <c r="AF294" s="207">
        <f>Plan!DI83</f>
        <v>0</v>
      </c>
      <c r="AG294" s="206">
        <f>Plan!DI84</f>
        <v>0</v>
      </c>
      <c r="AH294" s="207">
        <f>Plan!DI85</f>
        <v>0</v>
      </c>
      <c r="AI294" s="206">
        <f>Plan!DI86</f>
        <v>0</v>
      </c>
      <c r="AJ294" s="207">
        <f>Plan!DI87</f>
        <v>0</v>
      </c>
    </row>
    <row r="295" spans="1:36" ht="6" customHeight="1">
      <c r="A295"/>
      <c r="B295" s="98">
        <f>COUNTIF(Feiertage!$H$3:$H$200,F295)</f>
        <v>0</v>
      </c>
      <c r="C295" s="100">
        <f t="shared" si="12"/>
        <v>1</v>
      </c>
      <c r="D295" s="100">
        <f t="shared" si="13"/>
        <v>10</v>
      </c>
      <c r="E295" s="189" t="s">
        <v>4</v>
      </c>
      <c r="F295" s="188">
        <f t="shared" si="14"/>
        <v>42660</v>
      </c>
      <c r="G295" s="206">
        <f>Plan!DJ58</f>
        <v>0</v>
      </c>
      <c r="H295" s="207">
        <f>Plan!DJ59</f>
        <v>0</v>
      </c>
      <c r="I295" s="206">
        <f>Plan!DJ60</f>
        <v>0</v>
      </c>
      <c r="J295" s="207">
        <f>Plan!DJ61</f>
        <v>0</v>
      </c>
      <c r="K295" s="206">
        <f>Plan!DJ62</f>
        <v>0</v>
      </c>
      <c r="L295" s="207">
        <f>Plan!DJ63</f>
        <v>0</v>
      </c>
      <c r="M295" s="206">
        <f>Plan!DJ64</f>
        <v>0</v>
      </c>
      <c r="N295" s="207">
        <f>Plan!DJ65</f>
        <v>0</v>
      </c>
      <c r="O295" s="206">
        <f>Plan!DJ66</f>
        <v>0</v>
      </c>
      <c r="P295" s="207">
        <f>Plan!DJ67</f>
        <v>0</v>
      </c>
      <c r="Q295" s="206">
        <f>Plan!DJ68</f>
        <v>0</v>
      </c>
      <c r="R295" s="207">
        <f>Plan!DJ69</f>
        <v>0</v>
      </c>
      <c r="S295" s="206">
        <f>Plan!DJ70</f>
        <v>0</v>
      </c>
      <c r="T295" s="207">
        <f>Plan!DJ71</f>
        <v>0</v>
      </c>
      <c r="U295" s="206">
        <f>Plan!DJ72</f>
        <v>0</v>
      </c>
      <c r="V295" s="207">
        <f>Plan!DJ73</f>
        <v>0</v>
      </c>
      <c r="W295" s="206">
        <f>Plan!DJ74</f>
        <v>0</v>
      </c>
      <c r="X295" s="207">
        <f>Plan!DJ75</f>
        <v>0</v>
      </c>
      <c r="Y295" s="206">
        <f>Plan!DJ76</f>
        <v>0</v>
      </c>
      <c r="Z295" s="207">
        <f>Plan!DJ77</f>
        <v>0</v>
      </c>
      <c r="AA295" s="206">
        <f>Plan!DJ78</f>
        <v>0</v>
      </c>
      <c r="AB295" s="207">
        <f>Plan!DJ79</f>
        <v>0</v>
      </c>
      <c r="AC295" s="206">
        <f>Plan!DJ80</f>
        <v>0</v>
      </c>
      <c r="AD295" s="207">
        <f>Plan!DJ81</f>
        <v>0</v>
      </c>
      <c r="AE295" s="206">
        <f>Plan!DJ82</f>
        <v>0</v>
      </c>
      <c r="AF295" s="207">
        <f>Plan!DJ83</f>
        <v>0</v>
      </c>
      <c r="AG295" s="206">
        <f>Plan!DJ84</f>
        <v>0</v>
      </c>
      <c r="AH295" s="207">
        <f>Plan!DJ85</f>
        <v>0</v>
      </c>
      <c r="AI295" s="206">
        <f>Plan!DJ86</f>
        <v>0</v>
      </c>
      <c r="AJ295" s="207">
        <f>Plan!DJ87</f>
        <v>0</v>
      </c>
    </row>
    <row r="296" spans="1:36" ht="6" customHeight="1">
      <c r="A296"/>
      <c r="B296" s="98">
        <f>COUNTIF(Feiertage!$H$3:$H$200,F296)</f>
        <v>0</v>
      </c>
      <c r="C296" s="100">
        <f t="shared" si="12"/>
        <v>2</v>
      </c>
      <c r="D296" s="100">
        <f t="shared" si="13"/>
        <v>10</v>
      </c>
      <c r="E296" s="189"/>
      <c r="F296" s="188">
        <f t="shared" si="14"/>
        <v>42661</v>
      </c>
      <c r="G296" s="206">
        <f>Plan!DK58</f>
        <v>0</v>
      </c>
      <c r="H296" s="207">
        <f>Plan!DK59</f>
        <v>0</v>
      </c>
      <c r="I296" s="206">
        <f>Plan!DK60</f>
        <v>0</v>
      </c>
      <c r="J296" s="207">
        <f>Plan!DK61</f>
        <v>0</v>
      </c>
      <c r="K296" s="206">
        <f>Plan!DK62</f>
        <v>0</v>
      </c>
      <c r="L296" s="207">
        <f>Plan!DK63</f>
        <v>0</v>
      </c>
      <c r="M296" s="206">
        <f>Plan!DK64</f>
        <v>0</v>
      </c>
      <c r="N296" s="207">
        <f>Plan!DK65</f>
        <v>0</v>
      </c>
      <c r="O296" s="206">
        <f>Plan!DK66</f>
        <v>0</v>
      </c>
      <c r="P296" s="207">
        <f>Plan!DK67</f>
        <v>0</v>
      </c>
      <c r="Q296" s="206">
        <f>Plan!DK68</f>
        <v>0</v>
      </c>
      <c r="R296" s="207">
        <f>Plan!DK69</f>
        <v>0</v>
      </c>
      <c r="S296" s="206">
        <f>Plan!DK70</f>
        <v>0</v>
      </c>
      <c r="T296" s="207">
        <f>Plan!DK71</f>
        <v>0</v>
      </c>
      <c r="U296" s="206">
        <f>Plan!DK72</f>
        <v>0</v>
      </c>
      <c r="V296" s="207">
        <f>Plan!DK73</f>
        <v>0</v>
      </c>
      <c r="W296" s="206">
        <f>Plan!DK74</f>
        <v>0</v>
      </c>
      <c r="X296" s="207">
        <f>Plan!DK75</f>
        <v>0</v>
      </c>
      <c r="Y296" s="206">
        <f>Plan!DK76</f>
        <v>0</v>
      </c>
      <c r="Z296" s="207">
        <f>Plan!DK77</f>
        <v>0</v>
      </c>
      <c r="AA296" s="206">
        <f>Plan!DK78</f>
        <v>0</v>
      </c>
      <c r="AB296" s="207">
        <f>Plan!DK79</f>
        <v>0</v>
      </c>
      <c r="AC296" s="206">
        <f>Plan!DK80</f>
        <v>0</v>
      </c>
      <c r="AD296" s="207">
        <f>Plan!DK81</f>
        <v>0</v>
      </c>
      <c r="AE296" s="206">
        <f>Plan!DK82</f>
        <v>0</v>
      </c>
      <c r="AF296" s="207">
        <f>Plan!DK83</f>
        <v>0</v>
      </c>
      <c r="AG296" s="206">
        <f>Plan!DK84</f>
        <v>0</v>
      </c>
      <c r="AH296" s="207">
        <f>Plan!DK85</f>
        <v>0</v>
      </c>
      <c r="AI296" s="206">
        <f>Plan!DK86</f>
        <v>0</v>
      </c>
      <c r="AJ296" s="207">
        <f>Plan!DK87</f>
        <v>0</v>
      </c>
    </row>
    <row r="297" spans="1:36" ht="6" customHeight="1">
      <c r="A297"/>
      <c r="B297" s="98">
        <f>COUNTIF(Feiertage!$H$3:$H$200,F297)</f>
        <v>0</v>
      </c>
      <c r="C297" s="100">
        <f t="shared" si="12"/>
        <v>3</v>
      </c>
      <c r="D297" s="100">
        <f t="shared" si="13"/>
        <v>10</v>
      </c>
      <c r="E297" s="189"/>
      <c r="F297" s="188">
        <f t="shared" si="14"/>
        <v>42662</v>
      </c>
      <c r="G297" s="206">
        <f>Plan!DL58</f>
        <v>0</v>
      </c>
      <c r="H297" s="207">
        <f>Plan!DL59</f>
        <v>0</v>
      </c>
      <c r="I297" s="206">
        <f>Plan!DL60</f>
        <v>0</v>
      </c>
      <c r="J297" s="207">
        <f>Plan!DL61</f>
        <v>0</v>
      </c>
      <c r="K297" s="206">
        <f>Plan!DL62</f>
        <v>0</v>
      </c>
      <c r="L297" s="207">
        <f>Plan!DL63</f>
        <v>0</v>
      </c>
      <c r="M297" s="206">
        <f>Plan!DL64</f>
        <v>0</v>
      </c>
      <c r="N297" s="207">
        <f>Plan!DL65</f>
        <v>0</v>
      </c>
      <c r="O297" s="206">
        <f>Plan!DL66</f>
        <v>0</v>
      </c>
      <c r="P297" s="207">
        <f>Plan!DL67</f>
        <v>0</v>
      </c>
      <c r="Q297" s="206">
        <f>Plan!DL68</f>
        <v>0</v>
      </c>
      <c r="R297" s="207">
        <f>Plan!DL69</f>
        <v>0</v>
      </c>
      <c r="S297" s="206">
        <f>Plan!DL70</f>
        <v>0</v>
      </c>
      <c r="T297" s="207">
        <f>Plan!DL71</f>
        <v>0</v>
      </c>
      <c r="U297" s="206">
        <f>Plan!DL72</f>
        <v>0</v>
      </c>
      <c r="V297" s="207">
        <f>Plan!DL73</f>
        <v>0</v>
      </c>
      <c r="W297" s="206">
        <f>Plan!DL74</f>
        <v>0</v>
      </c>
      <c r="X297" s="207">
        <f>Plan!DL75</f>
        <v>0</v>
      </c>
      <c r="Y297" s="206">
        <f>Plan!DL76</f>
        <v>0</v>
      </c>
      <c r="Z297" s="207">
        <f>Plan!DL77</f>
        <v>0</v>
      </c>
      <c r="AA297" s="206">
        <f>Plan!DL78</f>
        <v>0</v>
      </c>
      <c r="AB297" s="207">
        <f>Plan!DL79</f>
        <v>0</v>
      </c>
      <c r="AC297" s="206">
        <f>Plan!DL80</f>
        <v>0</v>
      </c>
      <c r="AD297" s="207">
        <f>Plan!DL81</f>
        <v>0</v>
      </c>
      <c r="AE297" s="206">
        <f>Plan!DL82</f>
        <v>0</v>
      </c>
      <c r="AF297" s="207">
        <f>Plan!DL83</f>
        <v>0</v>
      </c>
      <c r="AG297" s="206">
        <f>Plan!DL84</f>
        <v>0</v>
      </c>
      <c r="AH297" s="207">
        <f>Plan!DL85</f>
        <v>0</v>
      </c>
      <c r="AI297" s="206">
        <f>Plan!DL86</f>
        <v>0</v>
      </c>
      <c r="AJ297" s="207">
        <f>Plan!DL87</f>
        <v>0</v>
      </c>
    </row>
    <row r="298" spans="1:36" ht="6" customHeight="1">
      <c r="A298"/>
      <c r="B298" s="98">
        <f>COUNTIF(Feiertage!$H$3:$H$200,F298)</f>
        <v>0</v>
      </c>
      <c r="C298" s="100">
        <f t="shared" si="12"/>
        <v>4</v>
      </c>
      <c r="D298" s="100">
        <f t="shared" si="13"/>
        <v>10</v>
      </c>
      <c r="E298" s="189"/>
      <c r="F298" s="188">
        <f t="shared" si="14"/>
        <v>42663</v>
      </c>
      <c r="G298" s="206">
        <f>Plan!DM58</f>
        <v>0</v>
      </c>
      <c r="H298" s="207">
        <f>Plan!DM59</f>
        <v>0</v>
      </c>
      <c r="I298" s="206">
        <f>Plan!DM60</f>
        <v>0</v>
      </c>
      <c r="J298" s="207">
        <f>Plan!DM61</f>
        <v>0</v>
      </c>
      <c r="K298" s="206">
        <f>Plan!DM62</f>
        <v>0</v>
      </c>
      <c r="L298" s="207">
        <f>Plan!DM63</f>
        <v>0</v>
      </c>
      <c r="M298" s="206">
        <f>Plan!DM64</f>
        <v>0</v>
      </c>
      <c r="N298" s="207">
        <f>Plan!DM65</f>
        <v>0</v>
      </c>
      <c r="O298" s="206">
        <f>Plan!DM66</f>
        <v>0</v>
      </c>
      <c r="P298" s="207">
        <f>Plan!DM67</f>
        <v>0</v>
      </c>
      <c r="Q298" s="206">
        <f>Plan!DM68</f>
        <v>0</v>
      </c>
      <c r="R298" s="207">
        <f>Plan!DM69</f>
        <v>0</v>
      </c>
      <c r="S298" s="206">
        <f>Plan!DM70</f>
        <v>0</v>
      </c>
      <c r="T298" s="207">
        <f>Plan!DM71</f>
        <v>0</v>
      </c>
      <c r="U298" s="206">
        <f>Plan!DM72</f>
        <v>0</v>
      </c>
      <c r="V298" s="207">
        <f>Plan!DM73</f>
        <v>0</v>
      </c>
      <c r="W298" s="206">
        <f>Plan!DM74</f>
        <v>0</v>
      </c>
      <c r="X298" s="207">
        <f>Plan!DM75</f>
        <v>0</v>
      </c>
      <c r="Y298" s="206">
        <f>Plan!DM76</f>
        <v>0</v>
      </c>
      <c r="Z298" s="207">
        <f>Plan!DM77</f>
        <v>0</v>
      </c>
      <c r="AA298" s="206">
        <f>Plan!DM78</f>
        <v>0</v>
      </c>
      <c r="AB298" s="207">
        <f>Plan!DM79</f>
        <v>0</v>
      </c>
      <c r="AC298" s="206">
        <f>Plan!DM80</f>
        <v>0</v>
      </c>
      <c r="AD298" s="207">
        <f>Plan!DM81</f>
        <v>0</v>
      </c>
      <c r="AE298" s="206">
        <f>Plan!DM82</f>
        <v>0</v>
      </c>
      <c r="AF298" s="207">
        <f>Plan!DM83</f>
        <v>0</v>
      </c>
      <c r="AG298" s="206">
        <f>Plan!DM84</f>
        <v>0</v>
      </c>
      <c r="AH298" s="207">
        <f>Plan!DM85</f>
        <v>0</v>
      </c>
      <c r="AI298" s="206">
        <f>Plan!DM86</f>
        <v>0</v>
      </c>
      <c r="AJ298" s="207">
        <f>Plan!DM87</f>
        <v>0</v>
      </c>
    </row>
    <row r="299" spans="1:36" ht="6" customHeight="1">
      <c r="A299"/>
      <c r="B299" s="98">
        <f>COUNTIF(Feiertage!$H$3:$H$200,F299)</f>
        <v>0</v>
      </c>
      <c r="C299" s="100">
        <f t="shared" si="12"/>
        <v>5</v>
      </c>
      <c r="D299" s="100">
        <f t="shared" si="13"/>
        <v>10</v>
      </c>
      <c r="E299" s="189"/>
      <c r="F299" s="188">
        <f t="shared" si="14"/>
        <v>42664</v>
      </c>
      <c r="G299" s="206">
        <f>Plan!DN58</f>
        <v>0</v>
      </c>
      <c r="H299" s="207">
        <f>Plan!DN59</f>
        <v>0</v>
      </c>
      <c r="I299" s="206">
        <f>Plan!DN60</f>
        <v>0</v>
      </c>
      <c r="J299" s="207">
        <f>Plan!DN61</f>
        <v>0</v>
      </c>
      <c r="K299" s="206">
        <f>Plan!DN62</f>
        <v>0</v>
      </c>
      <c r="L299" s="207">
        <f>Plan!DN63</f>
        <v>0</v>
      </c>
      <c r="M299" s="206">
        <f>Plan!DN64</f>
        <v>0</v>
      </c>
      <c r="N299" s="207">
        <f>Plan!DN65</f>
        <v>0</v>
      </c>
      <c r="O299" s="206">
        <f>Plan!DN66</f>
        <v>0</v>
      </c>
      <c r="P299" s="207">
        <f>Plan!DN67</f>
        <v>0</v>
      </c>
      <c r="Q299" s="206">
        <f>Plan!DN68</f>
        <v>0</v>
      </c>
      <c r="R299" s="207">
        <f>Plan!DN69</f>
        <v>0</v>
      </c>
      <c r="S299" s="206">
        <f>Plan!DN70</f>
        <v>0</v>
      </c>
      <c r="T299" s="207">
        <f>Plan!DN71</f>
        <v>0</v>
      </c>
      <c r="U299" s="206">
        <f>Plan!DN72</f>
        <v>0</v>
      </c>
      <c r="V299" s="207">
        <f>Plan!DN73</f>
        <v>0</v>
      </c>
      <c r="W299" s="206">
        <f>Plan!DN74</f>
        <v>0</v>
      </c>
      <c r="X299" s="207">
        <f>Plan!DN75</f>
        <v>0</v>
      </c>
      <c r="Y299" s="206">
        <f>Plan!DN76</f>
        <v>0</v>
      </c>
      <c r="Z299" s="207">
        <f>Plan!DN77</f>
        <v>0</v>
      </c>
      <c r="AA299" s="206">
        <f>Plan!DN78</f>
        <v>0</v>
      </c>
      <c r="AB299" s="207">
        <f>Plan!DN79</f>
        <v>0</v>
      </c>
      <c r="AC299" s="206">
        <f>Plan!DN80</f>
        <v>0</v>
      </c>
      <c r="AD299" s="207">
        <f>Plan!DN81</f>
        <v>0</v>
      </c>
      <c r="AE299" s="206">
        <f>Plan!DN82</f>
        <v>0</v>
      </c>
      <c r="AF299" s="207">
        <f>Plan!DN83</f>
        <v>0</v>
      </c>
      <c r="AG299" s="206">
        <f>Plan!DN84</f>
        <v>0</v>
      </c>
      <c r="AH299" s="207">
        <f>Plan!DN85</f>
        <v>0</v>
      </c>
      <c r="AI299" s="206">
        <f>Plan!DN86</f>
        <v>0</v>
      </c>
      <c r="AJ299" s="207">
        <f>Plan!DN87</f>
        <v>0</v>
      </c>
    </row>
    <row r="300" spans="1:36" ht="6" customHeight="1">
      <c r="A300"/>
      <c r="B300" s="98">
        <f>COUNTIF(Feiertage!$H$3:$H$200,F300)</f>
        <v>0</v>
      </c>
      <c r="C300" s="100">
        <f t="shared" si="12"/>
        <v>6</v>
      </c>
      <c r="D300" s="100">
        <f t="shared" si="13"/>
        <v>10</v>
      </c>
      <c r="E300" s="189"/>
      <c r="F300" s="188">
        <f t="shared" si="14"/>
        <v>42665</v>
      </c>
      <c r="G300" s="206">
        <f>Plan!DO58</f>
        <v>0</v>
      </c>
      <c r="H300" s="207">
        <f>Plan!DO59</f>
        <v>0</v>
      </c>
      <c r="I300" s="206">
        <f>Plan!DO60</f>
        <v>0</v>
      </c>
      <c r="J300" s="207">
        <f>Plan!DO61</f>
        <v>0</v>
      </c>
      <c r="K300" s="206">
        <f>Plan!DO62</f>
        <v>0</v>
      </c>
      <c r="L300" s="207">
        <f>Plan!DO63</f>
        <v>0</v>
      </c>
      <c r="M300" s="206">
        <f>Plan!DO64</f>
        <v>0</v>
      </c>
      <c r="N300" s="207">
        <f>Plan!DO65</f>
        <v>0</v>
      </c>
      <c r="O300" s="206">
        <f>Plan!DO66</f>
        <v>0</v>
      </c>
      <c r="P300" s="207">
        <f>Plan!DO67</f>
        <v>0</v>
      </c>
      <c r="Q300" s="206">
        <f>Plan!DO68</f>
        <v>0</v>
      </c>
      <c r="R300" s="207">
        <f>Plan!DO69</f>
        <v>0</v>
      </c>
      <c r="S300" s="206">
        <f>Plan!DO70</f>
        <v>0</v>
      </c>
      <c r="T300" s="207">
        <f>Plan!DO71</f>
        <v>0</v>
      </c>
      <c r="U300" s="206">
        <f>Plan!DO72</f>
        <v>0</v>
      </c>
      <c r="V300" s="207">
        <f>Plan!DO73</f>
        <v>0</v>
      </c>
      <c r="W300" s="206">
        <f>Plan!DO74</f>
        <v>0</v>
      </c>
      <c r="X300" s="207">
        <f>Plan!DO75</f>
        <v>0</v>
      </c>
      <c r="Y300" s="206">
        <f>Plan!DO76</f>
        <v>0</v>
      </c>
      <c r="Z300" s="207">
        <f>Plan!DO77</f>
        <v>0</v>
      </c>
      <c r="AA300" s="206">
        <f>Plan!DO78</f>
        <v>0</v>
      </c>
      <c r="AB300" s="207">
        <f>Plan!DO79</f>
        <v>0</v>
      </c>
      <c r="AC300" s="206">
        <f>Plan!DO80</f>
        <v>0</v>
      </c>
      <c r="AD300" s="207">
        <f>Plan!DO81</f>
        <v>0</v>
      </c>
      <c r="AE300" s="206">
        <f>Plan!DO82</f>
        <v>0</v>
      </c>
      <c r="AF300" s="207">
        <f>Plan!DO83</f>
        <v>0</v>
      </c>
      <c r="AG300" s="206">
        <f>Plan!DO84</f>
        <v>0</v>
      </c>
      <c r="AH300" s="207">
        <f>Plan!DO85</f>
        <v>0</v>
      </c>
      <c r="AI300" s="206">
        <f>Plan!DO86</f>
        <v>0</v>
      </c>
      <c r="AJ300" s="207">
        <f>Plan!DO87</f>
        <v>0</v>
      </c>
    </row>
    <row r="301" spans="1:36" ht="6" customHeight="1">
      <c r="A301"/>
      <c r="B301" s="98">
        <f>COUNTIF(Feiertage!$H$3:$H$200,F301)</f>
        <v>0</v>
      </c>
      <c r="C301" s="100">
        <f t="shared" si="12"/>
        <v>7</v>
      </c>
      <c r="D301" s="100">
        <f t="shared" si="13"/>
        <v>10</v>
      </c>
      <c r="E301" s="189"/>
      <c r="F301" s="188">
        <f t="shared" si="14"/>
        <v>42666</v>
      </c>
      <c r="G301" s="206">
        <f>Plan!DP58</f>
        <v>0</v>
      </c>
      <c r="H301" s="207">
        <f>Plan!DP59</f>
        <v>0</v>
      </c>
      <c r="I301" s="206">
        <f>Plan!DP60</f>
        <v>0</v>
      </c>
      <c r="J301" s="207">
        <f>Plan!DP61</f>
        <v>0</v>
      </c>
      <c r="K301" s="206">
        <f>Plan!DP62</f>
        <v>0</v>
      </c>
      <c r="L301" s="207">
        <f>Plan!DP63</f>
        <v>0</v>
      </c>
      <c r="M301" s="206">
        <f>Plan!DP64</f>
        <v>0</v>
      </c>
      <c r="N301" s="207">
        <f>Plan!DP65</f>
        <v>0</v>
      </c>
      <c r="O301" s="206">
        <f>Plan!DP66</f>
        <v>0</v>
      </c>
      <c r="P301" s="207">
        <f>Plan!DP67</f>
        <v>0</v>
      </c>
      <c r="Q301" s="206">
        <f>Plan!DP68</f>
        <v>0</v>
      </c>
      <c r="R301" s="207">
        <f>Plan!DP69</f>
        <v>0</v>
      </c>
      <c r="S301" s="206">
        <f>Plan!DP70</f>
        <v>0</v>
      </c>
      <c r="T301" s="207">
        <f>Plan!DP71</f>
        <v>0</v>
      </c>
      <c r="U301" s="206">
        <f>Plan!DP72</f>
        <v>0</v>
      </c>
      <c r="V301" s="207">
        <f>Plan!DP73</f>
        <v>0</v>
      </c>
      <c r="W301" s="206">
        <f>Plan!DP74</f>
        <v>0</v>
      </c>
      <c r="X301" s="207">
        <f>Plan!DP75</f>
        <v>0</v>
      </c>
      <c r="Y301" s="206">
        <f>Plan!DP76</f>
        <v>0</v>
      </c>
      <c r="Z301" s="207">
        <f>Plan!DP77</f>
        <v>0</v>
      </c>
      <c r="AA301" s="206">
        <f>Plan!DP78</f>
        <v>0</v>
      </c>
      <c r="AB301" s="207">
        <f>Plan!DP79</f>
        <v>0</v>
      </c>
      <c r="AC301" s="206">
        <f>Plan!DP80</f>
        <v>0</v>
      </c>
      <c r="AD301" s="207">
        <f>Plan!DP81</f>
        <v>0</v>
      </c>
      <c r="AE301" s="206">
        <f>Plan!DP82</f>
        <v>0</v>
      </c>
      <c r="AF301" s="207">
        <f>Plan!DP83</f>
        <v>0</v>
      </c>
      <c r="AG301" s="206">
        <f>Plan!DP84</f>
        <v>0</v>
      </c>
      <c r="AH301" s="207">
        <f>Plan!DP85</f>
        <v>0</v>
      </c>
      <c r="AI301" s="206">
        <f>Plan!DP86</f>
        <v>0</v>
      </c>
      <c r="AJ301" s="207">
        <f>Plan!DP87</f>
        <v>0</v>
      </c>
    </row>
    <row r="302" spans="1:36" ht="6" customHeight="1">
      <c r="A302"/>
      <c r="B302" s="98">
        <f>COUNTIF(Feiertage!$H$3:$H$200,F302)</f>
        <v>0</v>
      </c>
      <c r="C302" s="100">
        <f t="shared" si="12"/>
        <v>1</v>
      </c>
      <c r="D302" s="100">
        <f t="shared" si="13"/>
        <v>10</v>
      </c>
      <c r="E302" s="189"/>
      <c r="F302" s="188">
        <f t="shared" si="14"/>
        <v>42667</v>
      </c>
      <c r="G302" s="206">
        <f>Plan!DQ58</f>
        <v>0</v>
      </c>
      <c r="H302" s="207">
        <f>Plan!DQ59</f>
        <v>0</v>
      </c>
      <c r="I302" s="206">
        <f>Plan!DQ60</f>
        <v>0</v>
      </c>
      <c r="J302" s="207">
        <f>Plan!DQ61</f>
        <v>0</v>
      </c>
      <c r="K302" s="206">
        <f>Plan!DQ62</f>
        <v>0</v>
      </c>
      <c r="L302" s="207">
        <f>Plan!DQ63</f>
        <v>0</v>
      </c>
      <c r="M302" s="206">
        <f>Plan!DQ64</f>
        <v>0</v>
      </c>
      <c r="N302" s="207">
        <f>Plan!DQ65</f>
        <v>0</v>
      </c>
      <c r="O302" s="206">
        <f>Plan!DQ66</f>
        <v>0</v>
      </c>
      <c r="P302" s="207">
        <f>Plan!DQ67</f>
        <v>0</v>
      </c>
      <c r="Q302" s="206">
        <f>Plan!DQ68</f>
        <v>0</v>
      </c>
      <c r="R302" s="207">
        <f>Plan!DQ69</f>
        <v>0</v>
      </c>
      <c r="S302" s="206">
        <f>Plan!DQ70</f>
        <v>0</v>
      </c>
      <c r="T302" s="207">
        <f>Plan!DQ71</f>
        <v>0</v>
      </c>
      <c r="U302" s="206">
        <f>Plan!DQ72</f>
        <v>0</v>
      </c>
      <c r="V302" s="207">
        <f>Plan!DQ73</f>
        <v>0</v>
      </c>
      <c r="W302" s="206">
        <f>Plan!DQ74</f>
        <v>0</v>
      </c>
      <c r="X302" s="207">
        <f>Plan!DQ75</f>
        <v>0</v>
      </c>
      <c r="Y302" s="206">
        <f>Plan!DQ76</f>
        <v>0</v>
      </c>
      <c r="Z302" s="207">
        <f>Plan!DQ77</f>
        <v>0</v>
      </c>
      <c r="AA302" s="206">
        <f>Plan!DQ78</f>
        <v>0</v>
      </c>
      <c r="AB302" s="207">
        <f>Plan!DQ79</f>
        <v>0</v>
      </c>
      <c r="AC302" s="206">
        <f>Plan!DQ80</f>
        <v>0</v>
      </c>
      <c r="AD302" s="207">
        <f>Plan!DQ81</f>
        <v>0</v>
      </c>
      <c r="AE302" s="206">
        <f>Plan!DQ82</f>
        <v>0</v>
      </c>
      <c r="AF302" s="207">
        <f>Plan!DQ83</f>
        <v>0</v>
      </c>
      <c r="AG302" s="206">
        <f>Plan!DQ84</f>
        <v>0</v>
      </c>
      <c r="AH302" s="207">
        <f>Plan!DQ85</f>
        <v>0</v>
      </c>
      <c r="AI302" s="206">
        <f>Plan!DQ86</f>
        <v>0</v>
      </c>
      <c r="AJ302" s="207">
        <f>Plan!DQ87</f>
        <v>0</v>
      </c>
    </row>
    <row r="303" spans="1:36" ht="6" customHeight="1">
      <c r="A303"/>
      <c r="B303" s="98">
        <f>COUNTIF(Feiertage!$H$3:$H$200,F303)</f>
        <v>0</v>
      </c>
      <c r="C303" s="100">
        <f t="shared" si="12"/>
        <v>2</v>
      </c>
      <c r="D303" s="100">
        <f t="shared" si="13"/>
        <v>10</v>
      </c>
      <c r="E303" s="189"/>
      <c r="F303" s="188">
        <f t="shared" si="14"/>
        <v>42668</v>
      </c>
      <c r="G303" s="206">
        <f>Plan!DR58</f>
        <v>0</v>
      </c>
      <c r="H303" s="207">
        <f>Plan!DR59</f>
        <v>0</v>
      </c>
      <c r="I303" s="206">
        <f>Plan!DR60</f>
        <v>0</v>
      </c>
      <c r="J303" s="207">
        <f>Plan!DR61</f>
        <v>0</v>
      </c>
      <c r="K303" s="206">
        <f>Plan!DR62</f>
        <v>0</v>
      </c>
      <c r="L303" s="207">
        <f>Plan!DR63</f>
        <v>0</v>
      </c>
      <c r="M303" s="206">
        <f>Plan!DR64</f>
        <v>0</v>
      </c>
      <c r="N303" s="207">
        <f>Plan!DR65</f>
        <v>0</v>
      </c>
      <c r="O303" s="206">
        <f>Plan!DR66</f>
        <v>0</v>
      </c>
      <c r="P303" s="207">
        <f>Plan!DR67</f>
        <v>0</v>
      </c>
      <c r="Q303" s="206">
        <f>Plan!DR68</f>
        <v>0</v>
      </c>
      <c r="R303" s="207">
        <f>Plan!DR69</f>
        <v>0</v>
      </c>
      <c r="S303" s="206">
        <f>Plan!DR70</f>
        <v>0</v>
      </c>
      <c r="T303" s="207">
        <f>Plan!DR71</f>
        <v>0</v>
      </c>
      <c r="U303" s="206">
        <f>Plan!DR72</f>
        <v>0</v>
      </c>
      <c r="V303" s="207">
        <f>Plan!DR73</f>
        <v>0</v>
      </c>
      <c r="W303" s="206">
        <f>Plan!DR74</f>
        <v>0</v>
      </c>
      <c r="X303" s="207">
        <f>Plan!DR75</f>
        <v>0</v>
      </c>
      <c r="Y303" s="206">
        <f>Plan!DR76</f>
        <v>0</v>
      </c>
      <c r="Z303" s="207">
        <f>Plan!DR77</f>
        <v>0</v>
      </c>
      <c r="AA303" s="206">
        <f>Plan!DR78</f>
        <v>0</v>
      </c>
      <c r="AB303" s="207">
        <f>Plan!DR79</f>
        <v>0</v>
      </c>
      <c r="AC303" s="206">
        <f>Plan!DR80</f>
        <v>0</v>
      </c>
      <c r="AD303" s="207">
        <f>Plan!DR81</f>
        <v>0</v>
      </c>
      <c r="AE303" s="206">
        <f>Plan!DR82</f>
        <v>0</v>
      </c>
      <c r="AF303" s="207">
        <f>Plan!DR83</f>
        <v>0</v>
      </c>
      <c r="AG303" s="206">
        <f>Plan!DR84</f>
        <v>0</v>
      </c>
      <c r="AH303" s="207">
        <f>Plan!DR85</f>
        <v>0</v>
      </c>
      <c r="AI303" s="206">
        <f>Plan!DR86</f>
        <v>0</v>
      </c>
      <c r="AJ303" s="207">
        <f>Plan!DR87</f>
        <v>0</v>
      </c>
    </row>
    <row r="304" spans="1:36" ht="6" customHeight="1">
      <c r="A304"/>
      <c r="B304" s="98">
        <f>COUNTIF(Feiertage!$H$3:$H$200,F304)</f>
        <v>0</v>
      </c>
      <c r="C304" s="100">
        <f t="shared" si="12"/>
        <v>3</v>
      </c>
      <c r="D304" s="100">
        <f t="shared" si="13"/>
        <v>10</v>
      </c>
      <c r="E304" s="189"/>
      <c r="F304" s="188">
        <f t="shared" si="14"/>
        <v>42669</v>
      </c>
      <c r="G304" s="206">
        <f>Plan!DS58</f>
        <v>0</v>
      </c>
      <c r="H304" s="207">
        <f>Plan!DS59</f>
        <v>0</v>
      </c>
      <c r="I304" s="206">
        <f>Plan!DS60</f>
        <v>0</v>
      </c>
      <c r="J304" s="207">
        <f>Plan!DS61</f>
        <v>0</v>
      </c>
      <c r="K304" s="206">
        <f>Plan!DS62</f>
        <v>0</v>
      </c>
      <c r="L304" s="207">
        <f>Plan!DS63</f>
        <v>0</v>
      </c>
      <c r="M304" s="206">
        <f>Plan!DS64</f>
        <v>0</v>
      </c>
      <c r="N304" s="207">
        <f>Plan!DS65</f>
        <v>0</v>
      </c>
      <c r="O304" s="206">
        <f>Plan!DS66</f>
        <v>0</v>
      </c>
      <c r="P304" s="207">
        <f>Plan!DS67</f>
        <v>0</v>
      </c>
      <c r="Q304" s="206">
        <f>Plan!DS68</f>
        <v>0</v>
      </c>
      <c r="R304" s="207">
        <f>Plan!DS69</f>
        <v>0</v>
      </c>
      <c r="S304" s="206">
        <f>Plan!DS70</f>
        <v>0</v>
      </c>
      <c r="T304" s="207">
        <f>Plan!DS71</f>
        <v>0</v>
      </c>
      <c r="U304" s="206">
        <f>Plan!DS72</f>
        <v>0</v>
      </c>
      <c r="V304" s="207">
        <f>Plan!DS73</f>
        <v>0</v>
      </c>
      <c r="W304" s="206">
        <f>Plan!DS74</f>
        <v>0</v>
      </c>
      <c r="X304" s="207">
        <f>Plan!DS75</f>
        <v>0</v>
      </c>
      <c r="Y304" s="206">
        <f>Plan!DS76</f>
        <v>0</v>
      </c>
      <c r="Z304" s="207">
        <f>Plan!DS77</f>
        <v>0</v>
      </c>
      <c r="AA304" s="206">
        <f>Plan!DS78</f>
        <v>0</v>
      </c>
      <c r="AB304" s="207">
        <f>Plan!DS79</f>
        <v>0</v>
      </c>
      <c r="AC304" s="206">
        <f>Plan!DS80</f>
        <v>0</v>
      </c>
      <c r="AD304" s="207">
        <f>Plan!DS81</f>
        <v>0</v>
      </c>
      <c r="AE304" s="206">
        <f>Plan!DS82</f>
        <v>0</v>
      </c>
      <c r="AF304" s="207">
        <f>Plan!DS83</f>
        <v>0</v>
      </c>
      <c r="AG304" s="206">
        <f>Plan!DS84</f>
        <v>0</v>
      </c>
      <c r="AH304" s="207">
        <f>Plan!DS85</f>
        <v>0</v>
      </c>
      <c r="AI304" s="206">
        <f>Plan!DS86</f>
        <v>0</v>
      </c>
      <c r="AJ304" s="207">
        <f>Plan!DS87</f>
        <v>0</v>
      </c>
    </row>
    <row r="305" spans="1:36" ht="6" customHeight="1">
      <c r="A305"/>
      <c r="B305" s="98">
        <f>COUNTIF(Feiertage!$H$3:$H$200,F305)</f>
        <v>0</v>
      </c>
      <c r="C305" s="100">
        <f t="shared" si="12"/>
        <v>4</v>
      </c>
      <c r="D305" s="100">
        <f t="shared" si="13"/>
        <v>10</v>
      </c>
      <c r="E305" s="189"/>
      <c r="F305" s="188">
        <f t="shared" si="14"/>
        <v>42670</v>
      </c>
      <c r="G305" s="206">
        <f>Plan!DT58</f>
        <v>0</v>
      </c>
      <c r="H305" s="207">
        <f>Plan!DT59</f>
        <v>0</v>
      </c>
      <c r="I305" s="206">
        <f>Plan!DT60</f>
        <v>0</v>
      </c>
      <c r="J305" s="207">
        <f>Plan!DT61</f>
        <v>0</v>
      </c>
      <c r="K305" s="206">
        <f>Plan!DT62</f>
        <v>0</v>
      </c>
      <c r="L305" s="207">
        <f>Plan!DT63</f>
        <v>0</v>
      </c>
      <c r="M305" s="206">
        <f>Plan!DT64</f>
        <v>0</v>
      </c>
      <c r="N305" s="207">
        <f>Plan!DT65</f>
        <v>0</v>
      </c>
      <c r="O305" s="206">
        <f>Plan!DT66</f>
        <v>0</v>
      </c>
      <c r="P305" s="207">
        <f>Plan!DT67</f>
        <v>0</v>
      </c>
      <c r="Q305" s="206">
        <f>Plan!DT68</f>
        <v>0</v>
      </c>
      <c r="R305" s="207">
        <f>Plan!DT69</f>
        <v>0</v>
      </c>
      <c r="S305" s="206">
        <f>Plan!DT70</f>
        <v>0</v>
      </c>
      <c r="T305" s="207">
        <f>Plan!DT71</f>
        <v>0</v>
      </c>
      <c r="U305" s="206">
        <f>Plan!DT72</f>
        <v>0</v>
      </c>
      <c r="V305" s="207">
        <f>Plan!DT73</f>
        <v>0</v>
      </c>
      <c r="W305" s="206">
        <f>Plan!DT74</f>
        <v>0</v>
      </c>
      <c r="X305" s="207">
        <f>Plan!DT75</f>
        <v>0</v>
      </c>
      <c r="Y305" s="206">
        <f>Plan!DT76</f>
        <v>0</v>
      </c>
      <c r="Z305" s="207">
        <f>Plan!DT77</f>
        <v>0</v>
      </c>
      <c r="AA305" s="206">
        <f>Plan!DT78</f>
        <v>0</v>
      </c>
      <c r="AB305" s="207">
        <f>Plan!DT79</f>
        <v>0</v>
      </c>
      <c r="AC305" s="206">
        <f>Plan!DT80</f>
        <v>0</v>
      </c>
      <c r="AD305" s="207">
        <f>Plan!DT81</f>
        <v>0</v>
      </c>
      <c r="AE305" s="206">
        <f>Plan!DT82</f>
        <v>0</v>
      </c>
      <c r="AF305" s="207">
        <f>Plan!DT83</f>
        <v>0</v>
      </c>
      <c r="AG305" s="206">
        <f>Plan!DT84</f>
        <v>0</v>
      </c>
      <c r="AH305" s="207">
        <f>Plan!DT85</f>
        <v>0</v>
      </c>
      <c r="AI305" s="206">
        <f>Plan!DT86</f>
        <v>0</v>
      </c>
      <c r="AJ305" s="207">
        <f>Plan!DT87</f>
        <v>0</v>
      </c>
    </row>
    <row r="306" spans="1:36" ht="6" customHeight="1">
      <c r="A306"/>
      <c r="B306" s="98">
        <f>COUNTIF(Feiertage!$H$3:$H$200,F306)</f>
        <v>0</v>
      </c>
      <c r="C306" s="100">
        <f t="shared" si="12"/>
        <v>5</v>
      </c>
      <c r="D306" s="100">
        <f t="shared" si="13"/>
        <v>10</v>
      </c>
      <c r="E306" s="189"/>
      <c r="F306" s="188">
        <f t="shared" si="14"/>
        <v>42671</v>
      </c>
      <c r="G306" s="206">
        <f>Plan!DU58</f>
        <v>0</v>
      </c>
      <c r="H306" s="207">
        <f>Plan!DU59</f>
        <v>0</v>
      </c>
      <c r="I306" s="206">
        <f>Plan!DU60</f>
        <v>0</v>
      </c>
      <c r="J306" s="207">
        <f>Plan!DU61</f>
        <v>0</v>
      </c>
      <c r="K306" s="206">
        <f>Plan!DU62</f>
        <v>0</v>
      </c>
      <c r="L306" s="207">
        <f>Plan!DU63</f>
        <v>0</v>
      </c>
      <c r="M306" s="206">
        <f>Plan!DU64</f>
        <v>0</v>
      </c>
      <c r="N306" s="207">
        <f>Plan!DU65</f>
        <v>0</v>
      </c>
      <c r="O306" s="206">
        <f>Plan!DU66</f>
        <v>0</v>
      </c>
      <c r="P306" s="207">
        <f>Plan!DU67</f>
        <v>0</v>
      </c>
      <c r="Q306" s="206">
        <f>Plan!DU68</f>
        <v>0</v>
      </c>
      <c r="R306" s="207">
        <f>Plan!DU69</f>
        <v>0</v>
      </c>
      <c r="S306" s="206">
        <f>Plan!DU70</f>
        <v>0</v>
      </c>
      <c r="T306" s="207">
        <f>Plan!DU71</f>
        <v>0</v>
      </c>
      <c r="U306" s="206">
        <f>Plan!DU72</f>
        <v>0</v>
      </c>
      <c r="V306" s="207">
        <f>Plan!DU73</f>
        <v>0</v>
      </c>
      <c r="W306" s="206">
        <f>Plan!DU74</f>
        <v>0</v>
      </c>
      <c r="X306" s="207">
        <f>Plan!DU75</f>
        <v>0</v>
      </c>
      <c r="Y306" s="206">
        <f>Plan!DU76</f>
        <v>0</v>
      </c>
      <c r="Z306" s="207">
        <f>Plan!DU77</f>
        <v>0</v>
      </c>
      <c r="AA306" s="206">
        <f>Plan!DU78</f>
        <v>0</v>
      </c>
      <c r="AB306" s="207">
        <f>Plan!DU79</f>
        <v>0</v>
      </c>
      <c r="AC306" s="206">
        <f>Plan!DU80</f>
        <v>0</v>
      </c>
      <c r="AD306" s="207">
        <f>Plan!DU81</f>
        <v>0</v>
      </c>
      <c r="AE306" s="206">
        <f>Plan!DU82</f>
        <v>0</v>
      </c>
      <c r="AF306" s="207">
        <f>Plan!DU83</f>
        <v>0</v>
      </c>
      <c r="AG306" s="206">
        <f>Plan!DU84</f>
        <v>0</v>
      </c>
      <c r="AH306" s="207">
        <f>Plan!DU85</f>
        <v>0</v>
      </c>
      <c r="AI306" s="206">
        <f>Plan!DU86</f>
        <v>0</v>
      </c>
      <c r="AJ306" s="207">
        <f>Plan!DU87</f>
        <v>0</v>
      </c>
    </row>
    <row r="307" spans="1:36" ht="6" customHeight="1">
      <c r="A307"/>
      <c r="B307" s="98">
        <f>COUNTIF(Feiertage!$H$3:$H$200,F307)</f>
        <v>0</v>
      </c>
      <c r="C307" s="100">
        <f t="shared" si="12"/>
        <v>6</v>
      </c>
      <c r="D307" s="100">
        <f t="shared" si="13"/>
        <v>10</v>
      </c>
      <c r="E307" s="189"/>
      <c r="F307" s="188">
        <f t="shared" si="14"/>
        <v>42672</v>
      </c>
      <c r="G307" s="206">
        <f>Plan!DV58</f>
        <v>0</v>
      </c>
      <c r="H307" s="207">
        <f>Plan!DV59</f>
        <v>0</v>
      </c>
      <c r="I307" s="206">
        <f>Plan!DV60</f>
        <v>0</v>
      </c>
      <c r="J307" s="207">
        <f>Plan!DV61</f>
        <v>0</v>
      </c>
      <c r="K307" s="206">
        <f>Plan!DV62</f>
        <v>0</v>
      </c>
      <c r="L307" s="207">
        <f>Plan!DV63</f>
        <v>0</v>
      </c>
      <c r="M307" s="206">
        <f>Plan!DV64</f>
        <v>0</v>
      </c>
      <c r="N307" s="207">
        <f>Plan!DV65</f>
        <v>0</v>
      </c>
      <c r="O307" s="206">
        <f>Plan!DV66</f>
        <v>0</v>
      </c>
      <c r="P307" s="207">
        <f>Plan!DV67</f>
        <v>0</v>
      </c>
      <c r="Q307" s="206">
        <f>Plan!DV68</f>
        <v>0</v>
      </c>
      <c r="R307" s="207">
        <f>Plan!DV69</f>
        <v>0</v>
      </c>
      <c r="S307" s="206">
        <f>Plan!DV70</f>
        <v>0</v>
      </c>
      <c r="T307" s="207">
        <f>Plan!DV71</f>
        <v>0</v>
      </c>
      <c r="U307" s="206">
        <f>Plan!DV72</f>
        <v>0</v>
      </c>
      <c r="V307" s="207">
        <f>Plan!DV73</f>
        <v>0</v>
      </c>
      <c r="W307" s="206">
        <f>Plan!DV74</f>
        <v>0</v>
      </c>
      <c r="X307" s="207">
        <f>Plan!DV75</f>
        <v>0</v>
      </c>
      <c r="Y307" s="206">
        <f>Plan!DV76</f>
        <v>0</v>
      </c>
      <c r="Z307" s="207">
        <f>Plan!DV77</f>
        <v>0</v>
      </c>
      <c r="AA307" s="206">
        <f>Plan!DV78</f>
        <v>0</v>
      </c>
      <c r="AB307" s="207">
        <f>Plan!DV79</f>
        <v>0</v>
      </c>
      <c r="AC307" s="206">
        <f>Plan!DV80</f>
        <v>0</v>
      </c>
      <c r="AD307" s="207">
        <f>Plan!DV81</f>
        <v>0</v>
      </c>
      <c r="AE307" s="206">
        <f>Plan!DV82</f>
        <v>0</v>
      </c>
      <c r="AF307" s="207">
        <f>Plan!DV83</f>
        <v>0</v>
      </c>
      <c r="AG307" s="206">
        <f>Plan!DV84</f>
        <v>0</v>
      </c>
      <c r="AH307" s="207">
        <f>Plan!DV85</f>
        <v>0</v>
      </c>
      <c r="AI307" s="206">
        <f>Plan!DV86</f>
        <v>0</v>
      </c>
      <c r="AJ307" s="207">
        <f>Plan!DV87</f>
        <v>0</v>
      </c>
    </row>
    <row r="308" spans="1:36" ht="6" customHeight="1">
      <c r="A308"/>
      <c r="B308" s="98">
        <f>COUNTIF(Feiertage!$H$3:$H$200,F308)</f>
        <v>0</v>
      </c>
      <c r="C308" s="100">
        <f t="shared" si="12"/>
        <v>7</v>
      </c>
      <c r="D308" s="100">
        <f t="shared" si="13"/>
        <v>10</v>
      </c>
      <c r="E308" s="189"/>
      <c r="F308" s="188">
        <f t="shared" si="14"/>
        <v>42673</v>
      </c>
      <c r="G308" s="206">
        <f>Plan!DW58</f>
        <v>0</v>
      </c>
      <c r="H308" s="207">
        <f>Plan!DW59</f>
        <v>0</v>
      </c>
      <c r="I308" s="206">
        <f>Plan!DW60</f>
        <v>0</v>
      </c>
      <c r="J308" s="207">
        <f>Plan!DW61</f>
        <v>0</v>
      </c>
      <c r="K308" s="206">
        <f>Plan!DW62</f>
        <v>0</v>
      </c>
      <c r="L308" s="207">
        <f>Plan!DW63</f>
        <v>0</v>
      </c>
      <c r="M308" s="206">
        <f>Plan!DW64</f>
        <v>0</v>
      </c>
      <c r="N308" s="207">
        <f>Plan!DW65</f>
        <v>0</v>
      </c>
      <c r="O308" s="206">
        <f>Plan!DW66</f>
        <v>0</v>
      </c>
      <c r="P308" s="207">
        <f>Plan!DW67</f>
        <v>0</v>
      </c>
      <c r="Q308" s="206">
        <f>Plan!DW68</f>
        <v>0</v>
      </c>
      <c r="R308" s="207">
        <f>Plan!DW69</f>
        <v>0</v>
      </c>
      <c r="S308" s="206">
        <f>Plan!DW70</f>
        <v>0</v>
      </c>
      <c r="T308" s="207">
        <f>Plan!DW71</f>
        <v>0</v>
      </c>
      <c r="U308" s="206">
        <f>Plan!DW72</f>
        <v>0</v>
      </c>
      <c r="V308" s="207">
        <f>Plan!DW73</f>
        <v>0</v>
      </c>
      <c r="W308" s="206">
        <f>Plan!DW74</f>
        <v>0</v>
      </c>
      <c r="X308" s="207">
        <f>Plan!DW75</f>
        <v>0</v>
      </c>
      <c r="Y308" s="206">
        <f>Plan!DW76</f>
        <v>0</v>
      </c>
      <c r="Z308" s="207">
        <f>Plan!DW77</f>
        <v>0</v>
      </c>
      <c r="AA308" s="206">
        <f>Plan!DW78</f>
        <v>0</v>
      </c>
      <c r="AB308" s="207">
        <f>Plan!DW79</f>
        <v>0</v>
      </c>
      <c r="AC308" s="206">
        <f>Plan!DW80</f>
        <v>0</v>
      </c>
      <c r="AD308" s="207">
        <f>Plan!DW81</f>
        <v>0</v>
      </c>
      <c r="AE308" s="206">
        <f>Plan!DW82</f>
        <v>0</v>
      </c>
      <c r="AF308" s="207">
        <f>Plan!DW83</f>
        <v>0</v>
      </c>
      <c r="AG308" s="206">
        <f>Plan!DW84</f>
        <v>0</v>
      </c>
      <c r="AH308" s="207">
        <f>Plan!DW85</f>
        <v>0</v>
      </c>
      <c r="AI308" s="206">
        <f>Plan!DW86</f>
        <v>0</v>
      </c>
      <c r="AJ308" s="207">
        <f>Plan!DW87</f>
        <v>0</v>
      </c>
    </row>
    <row r="309" spans="1:36" ht="6" customHeight="1">
      <c r="A309"/>
      <c r="B309" s="98">
        <f>COUNTIF(Feiertage!$H$3:$H$200,F309)</f>
        <v>1</v>
      </c>
      <c r="C309" s="100">
        <f t="shared" si="12"/>
        <v>1</v>
      </c>
      <c r="D309" s="100">
        <f t="shared" si="13"/>
        <v>10</v>
      </c>
      <c r="E309" s="189"/>
      <c r="F309" s="188">
        <f t="shared" si="14"/>
        <v>42674</v>
      </c>
      <c r="G309" s="206">
        <f>Plan!DX58</f>
        <v>0</v>
      </c>
      <c r="H309" s="207">
        <f>Plan!DX59</f>
        <v>0</v>
      </c>
      <c r="I309" s="206">
        <f>Plan!DX60</f>
        <v>0</v>
      </c>
      <c r="J309" s="207">
        <f>Plan!DX61</f>
        <v>0</v>
      </c>
      <c r="K309" s="206">
        <f>Plan!DX62</f>
        <v>0</v>
      </c>
      <c r="L309" s="207">
        <f>Plan!DX63</f>
        <v>0</v>
      </c>
      <c r="M309" s="206">
        <f>Plan!DX64</f>
        <v>0</v>
      </c>
      <c r="N309" s="207">
        <f>Plan!DX65</f>
        <v>0</v>
      </c>
      <c r="O309" s="206">
        <f>Plan!DX66</f>
        <v>0</v>
      </c>
      <c r="P309" s="207">
        <f>Plan!DX67</f>
        <v>0</v>
      </c>
      <c r="Q309" s="206">
        <f>Plan!DX68</f>
        <v>0</v>
      </c>
      <c r="R309" s="207">
        <f>Plan!DX69</f>
        <v>0</v>
      </c>
      <c r="S309" s="206">
        <f>Plan!DX70</f>
        <v>0</v>
      </c>
      <c r="T309" s="207">
        <f>Plan!DX71</f>
        <v>0</v>
      </c>
      <c r="U309" s="206">
        <f>Plan!DX72</f>
        <v>0</v>
      </c>
      <c r="V309" s="207">
        <f>Plan!DX73</f>
        <v>0</v>
      </c>
      <c r="W309" s="206">
        <f>Plan!DX74</f>
        <v>0</v>
      </c>
      <c r="X309" s="207">
        <f>Plan!DX75</f>
        <v>0</v>
      </c>
      <c r="Y309" s="206">
        <f>Plan!DX76</f>
        <v>0</v>
      </c>
      <c r="Z309" s="207">
        <f>Plan!DX77</f>
        <v>0</v>
      </c>
      <c r="AA309" s="206">
        <f>Plan!DX78</f>
        <v>0</v>
      </c>
      <c r="AB309" s="207">
        <f>Plan!DX79</f>
        <v>0</v>
      </c>
      <c r="AC309" s="206">
        <f>Plan!DX80</f>
        <v>0</v>
      </c>
      <c r="AD309" s="207">
        <f>Plan!DX81</f>
        <v>0</v>
      </c>
      <c r="AE309" s="206">
        <f>Plan!DX82</f>
        <v>0</v>
      </c>
      <c r="AF309" s="207">
        <f>Plan!DX83</f>
        <v>0</v>
      </c>
      <c r="AG309" s="206">
        <f>Plan!DX84</f>
        <v>0</v>
      </c>
      <c r="AH309" s="207">
        <f>Plan!DX85</f>
        <v>0</v>
      </c>
      <c r="AI309" s="206">
        <f>Plan!DX86</f>
        <v>0</v>
      </c>
      <c r="AJ309" s="207">
        <f>Plan!DX87</f>
        <v>0</v>
      </c>
    </row>
    <row r="310" spans="1:36" ht="6" customHeight="1">
      <c r="A310"/>
      <c r="B310" s="98">
        <f>COUNTIF(Feiertage!$H$3:$H$200,F310)</f>
        <v>0</v>
      </c>
      <c r="C310" s="100">
        <f t="shared" si="12"/>
        <v>2</v>
      </c>
      <c r="D310" s="100">
        <f t="shared" si="13"/>
        <v>11</v>
      </c>
      <c r="E310" s="189"/>
      <c r="F310" s="188">
        <f t="shared" si="14"/>
        <v>42675</v>
      </c>
      <c r="G310" s="206">
        <f>Plan!DY58</f>
        <v>0</v>
      </c>
      <c r="H310" s="207">
        <f>Plan!DY59</f>
        <v>0</v>
      </c>
      <c r="I310" s="206">
        <f>Plan!DY60</f>
        <v>0</v>
      </c>
      <c r="J310" s="207">
        <f>Plan!DY61</f>
        <v>0</v>
      </c>
      <c r="K310" s="206">
        <f>Plan!DY62</f>
        <v>0</v>
      </c>
      <c r="L310" s="207">
        <f>Plan!DY63</f>
        <v>0</v>
      </c>
      <c r="M310" s="206">
        <f>Plan!DY64</f>
        <v>0</v>
      </c>
      <c r="N310" s="207">
        <f>Plan!DY65</f>
        <v>0</v>
      </c>
      <c r="O310" s="206">
        <f>Plan!DY66</f>
        <v>0</v>
      </c>
      <c r="P310" s="207">
        <f>Plan!DY67</f>
        <v>0</v>
      </c>
      <c r="Q310" s="206">
        <f>Plan!DY68</f>
        <v>0</v>
      </c>
      <c r="R310" s="207">
        <f>Plan!DY69</f>
        <v>0</v>
      </c>
      <c r="S310" s="206">
        <f>Plan!DY70</f>
        <v>0</v>
      </c>
      <c r="T310" s="207">
        <f>Plan!DY71</f>
        <v>0</v>
      </c>
      <c r="U310" s="206">
        <f>Plan!DY72</f>
        <v>0</v>
      </c>
      <c r="V310" s="207">
        <f>Plan!DY73</f>
        <v>0</v>
      </c>
      <c r="W310" s="206">
        <f>Plan!DY74</f>
        <v>0</v>
      </c>
      <c r="X310" s="207">
        <f>Plan!DY75</f>
        <v>0</v>
      </c>
      <c r="Y310" s="206">
        <f>Plan!DY76</f>
        <v>0</v>
      </c>
      <c r="Z310" s="207">
        <f>Plan!DY77</f>
        <v>0</v>
      </c>
      <c r="AA310" s="206">
        <f>Plan!DY78</f>
        <v>0</v>
      </c>
      <c r="AB310" s="207">
        <f>Plan!DY79</f>
        <v>0</v>
      </c>
      <c r="AC310" s="206">
        <f>Plan!DY80</f>
        <v>0</v>
      </c>
      <c r="AD310" s="207">
        <f>Plan!DY81</f>
        <v>0</v>
      </c>
      <c r="AE310" s="206">
        <f>Plan!DY82</f>
        <v>0</v>
      </c>
      <c r="AF310" s="207">
        <f>Plan!DY83</f>
        <v>0</v>
      </c>
      <c r="AG310" s="206">
        <f>Plan!DY84</f>
        <v>0</v>
      </c>
      <c r="AH310" s="207">
        <f>Plan!DY85</f>
        <v>0</v>
      </c>
      <c r="AI310" s="206">
        <f>Plan!DY86</f>
        <v>0</v>
      </c>
      <c r="AJ310" s="207">
        <f>Plan!DY87</f>
        <v>0</v>
      </c>
    </row>
    <row r="311" spans="1:36" ht="6" customHeight="1">
      <c r="A311"/>
      <c r="B311" s="98">
        <f>COUNTIF(Feiertage!$H$3:$H$200,F311)</f>
        <v>0</v>
      </c>
      <c r="C311" s="100">
        <f t="shared" si="12"/>
        <v>3</v>
      </c>
      <c r="D311" s="100">
        <f t="shared" si="13"/>
        <v>11</v>
      </c>
      <c r="E311" s="189"/>
      <c r="F311" s="188">
        <f t="shared" si="14"/>
        <v>42676</v>
      </c>
      <c r="G311" s="206">
        <f>Plan!DZ58</f>
        <v>0</v>
      </c>
      <c r="H311" s="207">
        <f>Plan!DZ59</f>
        <v>0</v>
      </c>
      <c r="I311" s="206">
        <f>Plan!DZ60</f>
        <v>0</v>
      </c>
      <c r="J311" s="207">
        <f>Plan!DZ61</f>
        <v>0</v>
      </c>
      <c r="K311" s="206">
        <f>Plan!DZ62</f>
        <v>0</v>
      </c>
      <c r="L311" s="207">
        <f>Plan!DZ63</f>
        <v>0</v>
      </c>
      <c r="M311" s="206">
        <f>Plan!DZ64</f>
        <v>0</v>
      </c>
      <c r="N311" s="207">
        <f>Plan!DZ65</f>
        <v>0</v>
      </c>
      <c r="O311" s="206">
        <f>Plan!DZ66</f>
        <v>0</v>
      </c>
      <c r="P311" s="207">
        <f>Plan!DZ67</f>
        <v>0</v>
      </c>
      <c r="Q311" s="206">
        <f>Plan!DZ68</f>
        <v>0</v>
      </c>
      <c r="R311" s="207">
        <f>Plan!DZ69</f>
        <v>0</v>
      </c>
      <c r="S311" s="206">
        <f>Plan!DZ70</f>
        <v>0</v>
      </c>
      <c r="T311" s="207">
        <f>Plan!DZ71</f>
        <v>0</v>
      </c>
      <c r="U311" s="206">
        <f>Plan!DZ72</f>
        <v>0</v>
      </c>
      <c r="V311" s="207">
        <f>Plan!DZ73</f>
        <v>0</v>
      </c>
      <c r="W311" s="206">
        <f>Plan!DZ74</f>
        <v>0</v>
      </c>
      <c r="X311" s="207">
        <f>Plan!DZ75</f>
        <v>0</v>
      </c>
      <c r="Y311" s="206">
        <f>Plan!DZ76</f>
        <v>0</v>
      </c>
      <c r="Z311" s="207">
        <f>Plan!DZ77</f>
        <v>0</v>
      </c>
      <c r="AA311" s="206">
        <f>Plan!DZ78</f>
        <v>0</v>
      </c>
      <c r="AB311" s="207">
        <f>Plan!DZ79</f>
        <v>0</v>
      </c>
      <c r="AC311" s="206">
        <f>Plan!DZ80</f>
        <v>0</v>
      </c>
      <c r="AD311" s="207">
        <f>Plan!DZ81</f>
        <v>0</v>
      </c>
      <c r="AE311" s="206">
        <f>Plan!DZ82</f>
        <v>0</v>
      </c>
      <c r="AF311" s="207">
        <f>Plan!DZ83</f>
        <v>0</v>
      </c>
      <c r="AG311" s="206">
        <f>Plan!DZ84</f>
        <v>0</v>
      </c>
      <c r="AH311" s="207">
        <f>Plan!DZ85</f>
        <v>0</v>
      </c>
      <c r="AI311" s="206">
        <f>Plan!DZ86</f>
        <v>0</v>
      </c>
      <c r="AJ311" s="207">
        <f>Plan!DZ87</f>
        <v>0</v>
      </c>
    </row>
    <row r="312" spans="1:36" ht="6" customHeight="1">
      <c r="A312"/>
      <c r="B312" s="98">
        <f>COUNTIF(Feiertage!$H$3:$H$200,F312)</f>
        <v>0</v>
      </c>
      <c r="C312" s="100">
        <f t="shared" si="12"/>
        <v>4</v>
      </c>
      <c r="D312" s="100">
        <f t="shared" si="13"/>
        <v>11</v>
      </c>
      <c r="E312" s="189"/>
      <c r="F312" s="188">
        <f t="shared" si="14"/>
        <v>42677</v>
      </c>
      <c r="G312" s="206">
        <f>Plan!EA58</f>
        <v>0</v>
      </c>
      <c r="H312" s="207">
        <f>Plan!EA59</f>
        <v>0</v>
      </c>
      <c r="I312" s="206">
        <f>Plan!EA60</f>
        <v>0</v>
      </c>
      <c r="J312" s="207">
        <f>Plan!EA61</f>
        <v>0</v>
      </c>
      <c r="K312" s="206">
        <f>Plan!EA62</f>
        <v>0</v>
      </c>
      <c r="L312" s="207">
        <f>Plan!EA63</f>
        <v>0</v>
      </c>
      <c r="M312" s="206">
        <f>Plan!EA64</f>
        <v>0</v>
      </c>
      <c r="N312" s="207">
        <f>Plan!EA65</f>
        <v>0</v>
      </c>
      <c r="O312" s="206">
        <f>Plan!EA66</f>
        <v>0</v>
      </c>
      <c r="P312" s="207">
        <f>Plan!EA67</f>
        <v>0</v>
      </c>
      <c r="Q312" s="206">
        <f>Plan!EA68</f>
        <v>0</v>
      </c>
      <c r="R312" s="207">
        <f>Plan!EA69</f>
        <v>0</v>
      </c>
      <c r="S312" s="206">
        <f>Plan!EA70</f>
        <v>0</v>
      </c>
      <c r="T312" s="207">
        <f>Plan!EA71</f>
        <v>0</v>
      </c>
      <c r="U312" s="206">
        <f>Plan!EA72</f>
        <v>0</v>
      </c>
      <c r="V312" s="207">
        <f>Plan!EA73</f>
        <v>0</v>
      </c>
      <c r="W312" s="206">
        <f>Plan!EA74</f>
        <v>0</v>
      </c>
      <c r="X312" s="207">
        <f>Plan!EA75</f>
        <v>0</v>
      </c>
      <c r="Y312" s="206">
        <f>Plan!EA76</f>
        <v>0</v>
      </c>
      <c r="Z312" s="207">
        <f>Plan!EA77</f>
        <v>0</v>
      </c>
      <c r="AA312" s="206">
        <f>Plan!EA78</f>
        <v>0</v>
      </c>
      <c r="AB312" s="207">
        <f>Plan!EA79</f>
        <v>0</v>
      </c>
      <c r="AC312" s="206">
        <f>Plan!EA80</f>
        <v>0</v>
      </c>
      <c r="AD312" s="207">
        <f>Plan!EA81</f>
        <v>0</v>
      </c>
      <c r="AE312" s="206">
        <f>Plan!EA82</f>
        <v>0</v>
      </c>
      <c r="AF312" s="207">
        <f>Plan!EA83</f>
        <v>0</v>
      </c>
      <c r="AG312" s="206">
        <f>Plan!EA84</f>
        <v>0</v>
      </c>
      <c r="AH312" s="207">
        <f>Plan!EA85</f>
        <v>0</v>
      </c>
      <c r="AI312" s="206">
        <f>Plan!EA86</f>
        <v>0</v>
      </c>
      <c r="AJ312" s="207">
        <f>Plan!EA87</f>
        <v>0</v>
      </c>
    </row>
    <row r="313" spans="1:36" ht="6" customHeight="1">
      <c r="A313"/>
      <c r="B313" s="98">
        <f>COUNTIF(Feiertage!$H$3:$H$200,F313)</f>
        <v>0</v>
      </c>
      <c r="C313" s="100">
        <f t="shared" si="12"/>
        <v>5</v>
      </c>
      <c r="D313" s="100">
        <f t="shared" si="13"/>
        <v>11</v>
      </c>
      <c r="E313" s="189"/>
      <c r="F313" s="188">
        <f t="shared" si="14"/>
        <v>42678</v>
      </c>
      <c r="G313" s="206">
        <f>Plan!EB58</f>
        <v>0</v>
      </c>
      <c r="H313" s="207">
        <f>Plan!EB59</f>
        <v>0</v>
      </c>
      <c r="I313" s="206">
        <f>Plan!EB60</f>
        <v>0</v>
      </c>
      <c r="J313" s="207">
        <f>Plan!EB61</f>
        <v>0</v>
      </c>
      <c r="K313" s="206">
        <f>Plan!EB62</f>
        <v>0</v>
      </c>
      <c r="L313" s="207">
        <f>Plan!EB63</f>
        <v>0</v>
      </c>
      <c r="M313" s="206">
        <f>Plan!EB64</f>
        <v>0</v>
      </c>
      <c r="N313" s="207">
        <f>Plan!EB65</f>
        <v>0</v>
      </c>
      <c r="O313" s="206">
        <f>Plan!EB66</f>
        <v>0</v>
      </c>
      <c r="P313" s="207">
        <f>Plan!EB67</f>
        <v>0</v>
      </c>
      <c r="Q313" s="206">
        <f>Plan!EB68</f>
        <v>0</v>
      </c>
      <c r="R313" s="207">
        <f>Plan!EB69</f>
        <v>0</v>
      </c>
      <c r="S313" s="206">
        <f>Plan!EB70</f>
        <v>0</v>
      </c>
      <c r="T313" s="207">
        <f>Plan!EB71</f>
        <v>0</v>
      </c>
      <c r="U313" s="206">
        <f>Plan!EB72</f>
        <v>0</v>
      </c>
      <c r="V313" s="207">
        <f>Plan!EB73</f>
        <v>0</v>
      </c>
      <c r="W313" s="206">
        <f>Plan!EB74</f>
        <v>0</v>
      </c>
      <c r="X313" s="207">
        <f>Plan!EB75</f>
        <v>0</v>
      </c>
      <c r="Y313" s="206">
        <f>Plan!EB76</f>
        <v>0</v>
      </c>
      <c r="Z313" s="207">
        <f>Plan!EB77</f>
        <v>0</v>
      </c>
      <c r="AA313" s="206">
        <f>Plan!EB78</f>
        <v>0</v>
      </c>
      <c r="AB313" s="207">
        <f>Plan!EB79</f>
        <v>0</v>
      </c>
      <c r="AC313" s="206">
        <f>Plan!EB80</f>
        <v>0</v>
      </c>
      <c r="AD313" s="207">
        <f>Plan!EB81</f>
        <v>0</v>
      </c>
      <c r="AE313" s="206">
        <f>Plan!EB82</f>
        <v>0</v>
      </c>
      <c r="AF313" s="207">
        <f>Plan!EB83</f>
        <v>0</v>
      </c>
      <c r="AG313" s="206">
        <f>Plan!EB84</f>
        <v>0</v>
      </c>
      <c r="AH313" s="207">
        <f>Plan!EB85</f>
        <v>0</v>
      </c>
      <c r="AI313" s="206">
        <f>Plan!EB86</f>
        <v>0</v>
      </c>
      <c r="AJ313" s="207">
        <f>Plan!EB87</f>
        <v>0</v>
      </c>
    </row>
    <row r="314" spans="1:36" ht="6" customHeight="1">
      <c r="A314"/>
      <c r="B314" s="98">
        <f>COUNTIF(Feiertage!$H$3:$H$200,F314)</f>
        <v>0</v>
      </c>
      <c r="C314" s="100">
        <f t="shared" si="12"/>
        <v>6</v>
      </c>
      <c r="D314" s="100">
        <f t="shared" si="13"/>
        <v>11</v>
      </c>
      <c r="E314" s="189"/>
      <c r="F314" s="188">
        <f t="shared" si="14"/>
        <v>42679</v>
      </c>
      <c r="G314" s="206">
        <f>Plan!EC58</f>
        <v>0</v>
      </c>
      <c r="H314" s="207">
        <f>Plan!EC59</f>
        <v>0</v>
      </c>
      <c r="I314" s="206">
        <f>Plan!EC60</f>
        <v>0</v>
      </c>
      <c r="J314" s="207">
        <f>Plan!EC61</f>
        <v>0</v>
      </c>
      <c r="K314" s="206">
        <f>Plan!EC62</f>
        <v>0</v>
      </c>
      <c r="L314" s="207">
        <f>Plan!EC63</f>
        <v>0</v>
      </c>
      <c r="M314" s="206">
        <f>Plan!EC64</f>
        <v>0</v>
      </c>
      <c r="N314" s="207">
        <f>Plan!EC65</f>
        <v>0</v>
      </c>
      <c r="O314" s="206">
        <f>Plan!EC66</f>
        <v>0</v>
      </c>
      <c r="P314" s="207">
        <f>Plan!EC67</f>
        <v>0</v>
      </c>
      <c r="Q314" s="206">
        <f>Plan!EC68</f>
        <v>0</v>
      </c>
      <c r="R314" s="207">
        <f>Plan!EC69</f>
        <v>0</v>
      </c>
      <c r="S314" s="206">
        <f>Plan!EC70</f>
        <v>0</v>
      </c>
      <c r="T314" s="207">
        <f>Plan!EC71</f>
        <v>0</v>
      </c>
      <c r="U314" s="206">
        <f>Plan!EC72</f>
        <v>0</v>
      </c>
      <c r="V314" s="207">
        <f>Plan!EC73</f>
        <v>0</v>
      </c>
      <c r="W314" s="206">
        <f>Plan!EC74</f>
        <v>0</v>
      </c>
      <c r="X314" s="207">
        <f>Plan!EC75</f>
        <v>0</v>
      </c>
      <c r="Y314" s="206">
        <f>Plan!EC76</f>
        <v>0</v>
      </c>
      <c r="Z314" s="207">
        <f>Plan!EC77</f>
        <v>0</v>
      </c>
      <c r="AA314" s="206">
        <f>Plan!EC78</f>
        <v>0</v>
      </c>
      <c r="AB314" s="207">
        <f>Plan!EC79</f>
        <v>0</v>
      </c>
      <c r="AC314" s="206">
        <f>Plan!EC80</f>
        <v>0</v>
      </c>
      <c r="AD314" s="207">
        <f>Plan!EC81</f>
        <v>0</v>
      </c>
      <c r="AE314" s="206">
        <f>Plan!EC82</f>
        <v>0</v>
      </c>
      <c r="AF314" s="207">
        <f>Plan!EC83</f>
        <v>0</v>
      </c>
      <c r="AG314" s="206">
        <f>Plan!EC84</f>
        <v>0</v>
      </c>
      <c r="AH314" s="207">
        <f>Plan!EC85</f>
        <v>0</v>
      </c>
      <c r="AI314" s="206">
        <f>Plan!EC86</f>
        <v>0</v>
      </c>
      <c r="AJ314" s="207">
        <f>Plan!EC87</f>
        <v>0</v>
      </c>
    </row>
    <row r="315" spans="1:36" ht="6" customHeight="1">
      <c r="A315"/>
      <c r="B315" s="98">
        <f>COUNTIF(Feiertage!$H$3:$H$200,F315)</f>
        <v>0</v>
      </c>
      <c r="C315" s="100">
        <f t="shared" si="12"/>
        <v>7</v>
      </c>
      <c r="D315" s="100">
        <f t="shared" si="13"/>
        <v>11</v>
      </c>
      <c r="E315" s="189"/>
      <c r="F315" s="188">
        <f t="shared" si="14"/>
        <v>42680</v>
      </c>
      <c r="G315" s="206">
        <f>Plan!ED58</f>
        <v>0</v>
      </c>
      <c r="H315" s="207">
        <f>Plan!ED59</f>
        <v>0</v>
      </c>
      <c r="I315" s="206">
        <f>Plan!ED60</f>
        <v>0</v>
      </c>
      <c r="J315" s="207">
        <f>Plan!ED61</f>
        <v>0</v>
      </c>
      <c r="K315" s="206">
        <f>Plan!ED62</f>
        <v>0</v>
      </c>
      <c r="L315" s="207">
        <f>Plan!ED63</f>
        <v>0</v>
      </c>
      <c r="M315" s="206">
        <f>Plan!ED64</f>
        <v>0</v>
      </c>
      <c r="N315" s="207">
        <f>Plan!ED65</f>
        <v>0</v>
      </c>
      <c r="O315" s="206">
        <f>Plan!ED66</f>
        <v>0</v>
      </c>
      <c r="P315" s="207">
        <f>Plan!ED67</f>
        <v>0</v>
      </c>
      <c r="Q315" s="206">
        <f>Plan!ED68</f>
        <v>0</v>
      </c>
      <c r="R315" s="207">
        <f>Plan!ED69</f>
        <v>0</v>
      </c>
      <c r="S315" s="206">
        <f>Plan!ED70</f>
        <v>0</v>
      </c>
      <c r="T315" s="207">
        <f>Plan!ED71</f>
        <v>0</v>
      </c>
      <c r="U315" s="206">
        <f>Plan!ED72</f>
        <v>0</v>
      </c>
      <c r="V315" s="207">
        <f>Plan!ED73</f>
        <v>0</v>
      </c>
      <c r="W315" s="206">
        <f>Plan!ED74</f>
        <v>0</v>
      </c>
      <c r="X315" s="207">
        <f>Plan!ED75</f>
        <v>0</v>
      </c>
      <c r="Y315" s="206">
        <f>Plan!ED76</f>
        <v>0</v>
      </c>
      <c r="Z315" s="207">
        <f>Plan!ED77</f>
        <v>0</v>
      </c>
      <c r="AA315" s="206">
        <f>Plan!ED78</f>
        <v>0</v>
      </c>
      <c r="AB315" s="207">
        <f>Plan!ED79</f>
        <v>0</v>
      </c>
      <c r="AC315" s="206">
        <f>Plan!ED80</f>
        <v>0</v>
      </c>
      <c r="AD315" s="207">
        <f>Plan!ED81</f>
        <v>0</v>
      </c>
      <c r="AE315" s="206">
        <f>Plan!ED82</f>
        <v>0</v>
      </c>
      <c r="AF315" s="207">
        <f>Plan!ED83</f>
        <v>0</v>
      </c>
      <c r="AG315" s="206">
        <f>Plan!ED84</f>
        <v>0</v>
      </c>
      <c r="AH315" s="207">
        <f>Plan!ED85</f>
        <v>0</v>
      </c>
      <c r="AI315" s="206">
        <f>Plan!ED86</f>
        <v>0</v>
      </c>
      <c r="AJ315" s="207">
        <f>Plan!ED87</f>
        <v>0</v>
      </c>
    </row>
    <row r="316" spans="1:36" ht="6" customHeight="1">
      <c r="A316"/>
      <c r="B316" s="98">
        <f>COUNTIF(Feiertage!$H$3:$H$200,F316)</f>
        <v>0</v>
      </c>
      <c r="C316" s="100">
        <f t="shared" si="12"/>
        <v>1</v>
      </c>
      <c r="D316" s="100">
        <f t="shared" si="13"/>
        <v>11</v>
      </c>
      <c r="E316" s="189"/>
      <c r="F316" s="188">
        <f t="shared" si="14"/>
        <v>42681</v>
      </c>
      <c r="G316" s="206">
        <f>Plan!EE58</f>
        <v>0</v>
      </c>
      <c r="H316" s="207">
        <f>Plan!EE59</f>
        <v>0</v>
      </c>
      <c r="I316" s="206">
        <f>Plan!EE60</f>
        <v>0</v>
      </c>
      <c r="J316" s="207">
        <f>Plan!EE61</f>
        <v>0</v>
      </c>
      <c r="K316" s="206">
        <f>Plan!EE62</f>
        <v>0</v>
      </c>
      <c r="L316" s="207">
        <f>Plan!EE63</f>
        <v>0</v>
      </c>
      <c r="M316" s="206">
        <f>Plan!EE64</f>
        <v>0</v>
      </c>
      <c r="N316" s="207">
        <f>Plan!EE65</f>
        <v>0</v>
      </c>
      <c r="O316" s="206">
        <f>Plan!EE66</f>
        <v>0</v>
      </c>
      <c r="P316" s="207">
        <f>Plan!EE67</f>
        <v>0</v>
      </c>
      <c r="Q316" s="206">
        <f>Plan!EE68</f>
        <v>0</v>
      </c>
      <c r="R316" s="207">
        <f>Plan!EE69</f>
        <v>0</v>
      </c>
      <c r="S316" s="206">
        <f>Plan!EE70</f>
        <v>0</v>
      </c>
      <c r="T316" s="207">
        <f>Plan!EE71</f>
        <v>0</v>
      </c>
      <c r="U316" s="206">
        <f>Plan!EE72</f>
        <v>0</v>
      </c>
      <c r="V316" s="207">
        <f>Plan!EE73</f>
        <v>0</v>
      </c>
      <c r="W316" s="206">
        <f>Plan!EE74</f>
        <v>0</v>
      </c>
      <c r="X316" s="207">
        <f>Plan!EE75</f>
        <v>0</v>
      </c>
      <c r="Y316" s="206">
        <f>Plan!EE76</f>
        <v>0</v>
      </c>
      <c r="Z316" s="207">
        <f>Plan!EE77</f>
        <v>0</v>
      </c>
      <c r="AA316" s="206">
        <f>Plan!EE78</f>
        <v>0</v>
      </c>
      <c r="AB316" s="207">
        <f>Plan!EE79</f>
        <v>0</v>
      </c>
      <c r="AC316" s="206">
        <f>Plan!EE80</f>
        <v>0</v>
      </c>
      <c r="AD316" s="207">
        <f>Plan!EE81</f>
        <v>0</v>
      </c>
      <c r="AE316" s="206">
        <f>Plan!EE82</f>
        <v>0</v>
      </c>
      <c r="AF316" s="207">
        <f>Plan!EE83</f>
        <v>0</v>
      </c>
      <c r="AG316" s="206">
        <f>Plan!EE84</f>
        <v>0</v>
      </c>
      <c r="AH316" s="207">
        <f>Plan!EE85</f>
        <v>0</v>
      </c>
      <c r="AI316" s="206">
        <f>Plan!EE86</f>
        <v>0</v>
      </c>
      <c r="AJ316" s="207">
        <f>Plan!EE87</f>
        <v>0</v>
      </c>
    </row>
    <row r="317" spans="1:36" ht="6" customHeight="1">
      <c r="A317"/>
      <c r="B317" s="98">
        <f>COUNTIF(Feiertage!$H$3:$H$200,F317)</f>
        <v>0</v>
      </c>
      <c r="C317" s="100">
        <f t="shared" si="12"/>
        <v>2</v>
      </c>
      <c r="D317" s="100">
        <f t="shared" si="13"/>
        <v>11</v>
      </c>
      <c r="E317" s="189"/>
      <c r="F317" s="188">
        <f t="shared" si="14"/>
        <v>42682</v>
      </c>
      <c r="G317" s="206">
        <f>Plan!EF58</f>
        <v>0</v>
      </c>
      <c r="H317" s="207">
        <f>Plan!EF59</f>
        <v>0</v>
      </c>
      <c r="I317" s="206">
        <f>Plan!EF60</f>
        <v>0</v>
      </c>
      <c r="J317" s="207">
        <f>Plan!EF61</f>
        <v>0</v>
      </c>
      <c r="K317" s="206">
        <f>Plan!EF62</f>
        <v>0</v>
      </c>
      <c r="L317" s="207">
        <f>Plan!EF63</f>
        <v>0</v>
      </c>
      <c r="M317" s="206">
        <f>Plan!EF64</f>
        <v>0</v>
      </c>
      <c r="N317" s="207">
        <f>Plan!EF65</f>
        <v>0</v>
      </c>
      <c r="O317" s="206">
        <f>Plan!EF66</f>
        <v>0</v>
      </c>
      <c r="P317" s="207">
        <f>Plan!EF67</f>
        <v>0</v>
      </c>
      <c r="Q317" s="206">
        <f>Plan!EF68</f>
        <v>0</v>
      </c>
      <c r="R317" s="207">
        <f>Plan!EF69</f>
        <v>0</v>
      </c>
      <c r="S317" s="206">
        <f>Plan!EF70</f>
        <v>0</v>
      </c>
      <c r="T317" s="207">
        <f>Plan!EF71</f>
        <v>0</v>
      </c>
      <c r="U317" s="206">
        <f>Plan!EF72</f>
        <v>0</v>
      </c>
      <c r="V317" s="207">
        <f>Plan!EF73</f>
        <v>0</v>
      </c>
      <c r="W317" s="206">
        <f>Plan!EF74</f>
        <v>0</v>
      </c>
      <c r="X317" s="207">
        <f>Plan!EF75</f>
        <v>0</v>
      </c>
      <c r="Y317" s="206">
        <f>Plan!EF76</f>
        <v>0</v>
      </c>
      <c r="Z317" s="207">
        <f>Plan!EF77</f>
        <v>0</v>
      </c>
      <c r="AA317" s="206">
        <f>Plan!EF78</f>
        <v>0</v>
      </c>
      <c r="AB317" s="207">
        <f>Plan!EF79</f>
        <v>0</v>
      </c>
      <c r="AC317" s="206">
        <f>Plan!EF80</f>
        <v>0</v>
      </c>
      <c r="AD317" s="207">
        <f>Plan!EF81</f>
        <v>0</v>
      </c>
      <c r="AE317" s="206">
        <f>Plan!EF82</f>
        <v>0</v>
      </c>
      <c r="AF317" s="207">
        <f>Plan!EF83</f>
        <v>0</v>
      </c>
      <c r="AG317" s="206">
        <f>Plan!EF84</f>
        <v>0</v>
      </c>
      <c r="AH317" s="207">
        <f>Plan!EF85</f>
        <v>0</v>
      </c>
      <c r="AI317" s="206">
        <f>Plan!EF86</f>
        <v>0</v>
      </c>
      <c r="AJ317" s="207">
        <f>Plan!EF87</f>
        <v>0</v>
      </c>
    </row>
    <row r="318" spans="1:36" ht="6" customHeight="1">
      <c r="A318"/>
      <c r="B318" s="98">
        <f>COUNTIF(Feiertage!$H$3:$H$200,F318)</f>
        <v>0</v>
      </c>
      <c r="C318" s="100">
        <f t="shared" si="12"/>
        <v>3</v>
      </c>
      <c r="D318" s="100">
        <f t="shared" si="13"/>
        <v>11</v>
      </c>
      <c r="E318" s="189"/>
      <c r="F318" s="188">
        <f t="shared" si="14"/>
        <v>42683</v>
      </c>
      <c r="G318" s="206">
        <f>Plan!EG58</f>
        <v>0</v>
      </c>
      <c r="H318" s="207">
        <f>Plan!EG59</f>
        <v>0</v>
      </c>
      <c r="I318" s="206">
        <f>Plan!EG60</f>
        <v>0</v>
      </c>
      <c r="J318" s="207">
        <f>Plan!EG61</f>
        <v>0</v>
      </c>
      <c r="K318" s="206">
        <f>Plan!EG62</f>
        <v>0</v>
      </c>
      <c r="L318" s="207">
        <f>Plan!EG63</f>
        <v>0</v>
      </c>
      <c r="M318" s="206">
        <f>Plan!EG64</f>
        <v>0</v>
      </c>
      <c r="N318" s="207">
        <f>Plan!EG65</f>
        <v>0</v>
      </c>
      <c r="O318" s="206">
        <f>Plan!EG66</f>
        <v>0</v>
      </c>
      <c r="P318" s="207">
        <f>Plan!EG67</f>
        <v>0</v>
      </c>
      <c r="Q318" s="206">
        <f>Plan!EG68</f>
        <v>0</v>
      </c>
      <c r="R318" s="207">
        <f>Plan!EG69</f>
        <v>0</v>
      </c>
      <c r="S318" s="206">
        <f>Plan!EG70</f>
        <v>0</v>
      </c>
      <c r="T318" s="207">
        <f>Plan!EG71</f>
        <v>0</v>
      </c>
      <c r="U318" s="206">
        <f>Plan!EG72</f>
        <v>0</v>
      </c>
      <c r="V318" s="207">
        <f>Plan!EG73</f>
        <v>0</v>
      </c>
      <c r="W318" s="206">
        <f>Plan!EG74</f>
        <v>0</v>
      </c>
      <c r="X318" s="207">
        <f>Plan!EG75</f>
        <v>0</v>
      </c>
      <c r="Y318" s="206">
        <f>Plan!EG76</f>
        <v>0</v>
      </c>
      <c r="Z318" s="207">
        <f>Plan!EG77</f>
        <v>0</v>
      </c>
      <c r="AA318" s="206">
        <f>Plan!EG78</f>
        <v>0</v>
      </c>
      <c r="AB318" s="207">
        <f>Plan!EG79</f>
        <v>0</v>
      </c>
      <c r="AC318" s="206">
        <f>Plan!EG80</f>
        <v>0</v>
      </c>
      <c r="AD318" s="207">
        <f>Plan!EG81</f>
        <v>0</v>
      </c>
      <c r="AE318" s="206">
        <f>Plan!EG82</f>
        <v>0</v>
      </c>
      <c r="AF318" s="207">
        <f>Plan!EG83</f>
        <v>0</v>
      </c>
      <c r="AG318" s="206">
        <f>Plan!EG84</f>
        <v>0</v>
      </c>
      <c r="AH318" s="207">
        <f>Plan!EG85</f>
        <v>0</v>
      </c>
      <c r="AI318" s="206">
        <f>Plan!EG86</f>
        <v>0</v>
      </c>
      <c r="AJ318" s="207">
        <f>Plan!EG87</f>
        <v>0</v>
      </c>
    </row>
    <row r="319" spans="1:36" ht="6" customHeight="1">
      <c r="A319"/>
      <c r="B319" s="98">
        <f>COUNTIF(Feiertage!$H$3:$H$200,F319)</f>
        <v>0</v>
      </c>
      <c r="C319" s="100">
        <f t="shared" si="12"/>
        <v>4</v>
      </c>
      <c r="D319" s="100">
        <f t="shared" si="13"/>
        <v>11</v>
      </c>
      <c r="E319" s="189"/>
      <c r="F319" s="188">
        <f t="shared" si="14"/>
        <v>42684</v>
      </c>
      <c r="G319" s="206">
        <f>Plan!EH58</f>
        <v>0</v>
      </c>
      <c r="H319" s="207">
        <f>Plan!EH59</f>
        <v>0</v>
      </c>
      <c r="I319" s="206">
        <f>Plan!EH60</f>
        <v>0</v>
      </c>
      <c r="J319" s="207">
        <f>Plan!EH61</f>
        <v>0</v>
      </c>
      <c r="K319" s="206">
        <f>Plan!EH62</f>
        <v>0</v>
      </c>
      <c r="L319" s="207">
        <f>Plan!EH63</f>
        <v>0</v>
      </c>
      <c r="M319" s="206">
        <f>Plan!EH64</f>
        <v>0</v>
      </c>
      <c r="N319" s="207">
        <f>Plan!EH65</f>
        <v>0</v>
      </c>
      <c r="O319" s="206">
        <f>Plan!EH66</f>
        <v>0</v>
      </c>
      <c r="P319" s="207">
        <f>Plan!EH67</f>
        <v>0</v>
      </c>
      <c r="Q319" s="206">
        <f>Plan!EH68</f>
        <v>0</v>
      </c>
      <c r="R319" s="207">
        <f>Plan!EH69</f>
        <v>0</v>
      </c>
      <c r="S319" s="206">
        <f>Plan!EH70</f>
        <v>0</v>
      </c>
      <c r="T319" s="207">
        <f>Plan!EH71</f>
        <v>0</v>
      </c>
      <c r="U319" s="206">
        <f>Plan!EH72</f>
        <v>0</v>
      </c>
      <c r="V319" s="207">
        <f>Plan!EH73</f>
        <v>0</v>
      </c>
      <c r="W319" s="206">
        <f>Plan!EH74</f>
        <v>0</v>
      </c>
      <c r="X319" s="207">
        <f>Plan!EH75</f>
        <v>0</v>
      </c>
      <c r="Y319" s="206">
        <f>Plan!EH76</f>
        <v>0</v>
      </c>
      <c r="Z319" s="207">
        <f>Plan!EH77</f>
        <v>0</v>
      </c>
      <c r="AA319" s="206">
        <f>Plan!EH78</f>
        <v>0</v>
      </c>
      <c r="AB319" s="207">
        <f>Plan!EH79</f>
        <v>0</v>
      </c>
      <c r="AC319" s="206">
        <f>Plan!EH80</f>
        <v>0</v>
      </c>
      <c r="AD319" s="207">
        <f>Plan!EH81</f>
        <v>0</v>
      </c>
      <c r="AE319" s="206">
        <f>Plan!EH82</f>
        <v>0</v>
      </c>
      <c r="AF319" s="207">
        <f>Plan!EH83</f>
        <v>0</v>
      </c>
      <c r="AG319" s="206">
        <f>Plan!EH84</f>
        <v>0</v>
      </c>
      <c r="AH319" s="207">
        <f>Plan!EH85</f>
        <v>0</v>
      </c>
      <c r="AI319" s="206">
        <f>Plan!EH86</f>
        <v>0</v>
      </c>
      <c r="AJ319" s="207">
        <f>Plan!EH87</f>
        <v>0</v>
      </c>
    </row>
    <row r="320" spans="1:36" ht="6" customHeight="1">
      <c r="A320"/>
      <c r="B320" s="98">
        <f>COUNTIF(Feiertage!$H$3:$H$200,F320)</f>
        <v>0</v>
      </c>
      <c r="C320" s="100">
        <f t="shared" si="12"/>
        <v>5</v>
      </c>
      <c r="D320" s="100">
        <f t="shared" si="13"/>
        <v>11</v>
      </c>
      <c r="E320" s="189"/>
      <c r="F320" s="188">
        <f t="shared" si="14"/>
        <v>42685</v>
      </c>
      <c r="G320" s="206">
        <f>Plan!EI58</f>
        <v>0</v>
      </c>
      <c r="H320" s="207">
        <f>Plan!EI59</f>
        <v>0</v>
      </c>
      <c r="I320" s="206">
        <f>Plan!EI60</f>
        <v>0</v>
      </c>
      <c r="J320" s="207">
        <f>Plan!EI61</f>
        <v>0</v>
      </c>
      <c r="K320" s="206">
        <f>Plan!EI62</f>
        <v>0</v>
      </c>
      <c r="L320" s="207">
        <f>Plan!EI63</f>
        <v>0</v>
      </c>
      <c r="M320" s="206">
        <f>Plan!EI64</f>
        <v>0</v>
      </c>
      <c r="N320" s="207">
        <f>Plan!EI65</f>
        <v>0</v>
      </c>
      <c r="O320" s="206">
        <f>Plan!EI66</f>
        <v>0</v>
      </c>
      <c r="P320" s="207">
        <f>Plan!EI67</f>
        <v>0</v>
      </c>
      <c r="Q320" s="206">
        <f>Plan!EI68</f>
        <v>0</v>
      </c>
      <c r="R320" s="207">
        <f>Plan!EI69</f>
        <v>0</v>
      </c>
      <c r="S320" s="206">
        <f>Plan!EI70</f>
        <v>0</v>
      </c>
      <c r="T320" s="207">
        <f>Plan!EI71</f>
        <v>0</v>
      </c>
      <c r="U320" s="206">
        <f>Plan!EI72</f>
        <v>0</v>
      </c>
      <c r="V320" s="207">
        <f>Plan!EI73</f>
        <v>0</v>
      </c>
      <c r="W320" s="206">
        <f>Plan!EI74</f>
        <v>0</v>
      </c>
      <c r="X320" s="207">
        <f>Plan!EI75</f>
        <v>0</v>
      </c>
      <c r="Y320" s="206">
        <f>Plan!EI76</f>
        <v>0</v>
      </c>
      <c r="Z320" s="207">
        <f>Plan!EI77</f>
        <v>0</v>
      </c>
      <c r="AA320" s="206">
        <f>Plan!EI78</f>
        <v>0</v>
      </c>
      <c r="AB320" s="207">
        <f>Plan!EI79</f>
        <v>0</v>
      </c>
      <c r="AC320" s="206">
        <f>Plan!EI80</f>
        <v>0</v>
      </c>
      <c r="AD320" s="207">
        <f>Plan!EI81</f>
        <v>0</v>
      </c>
      <c r="AE320" s="206">
        <f>Plan!EI82</f>
        <v>0</v>
      </c>
      <c r="AF320" s="207">
        <f>Plan!EI83</f>
        <v>0</v>
      </c>
      <c r="AG320" s="206">
        <f>Plan!EI84</f>
        <v>0</v>
      </c>
      <c r="AH320" s="207">
        <f>Plan!EI85</f>
        <v>0</v>
      </c>
      <c r="AI320" s="206">
        <f>Plan!EI86</f>
        <v>0</v>
      </c>
      <c r="AJ320" s="207">
        <f>Plan!EI87</f>
        <v>0</v>
      </c>
    </row>
    <row r="321" spans="1:36" ht="6" customHeight="1">
      <c r="A321"/>
      <c r="B321" s="98">
        <f>COUNTIF(Feiertage!$H$3:$H$200,F321)</f>
        <v>0</v>
      </c>
      <c r="C321" s="100">
        <f t="shared" si="12"/>
        <v>6</v>
      </c>
      <c r="D321" s="100">
        <f t="shared" si="13"/>
        <v>11</v>
      </c>
      <c r="E321" s="189" t="s">
        <v>2</v>
      </c>
      <c r="F321" s="188">
        <f t="shared" si="14"/>
        <v>42686</v>
      </c>
      <c r="G321" s="206">
        <f>Plan!EJ58</f>
        <v>0</v>
      </c>
      <c r="H321" s="207">
        <f>Plan!EJ59</f>
        <v>0</v>
      </c>
      <c r="I321" s="206">
        <f>Plan!EJ60</f>
        <v>0</v>
      </c>
      <c r="J321" s="207">
        <f>Plan!EJ61</f>
        <v>0</v>
      </c>
      <c r="K321" s="206">
        <f>Plan!EJ62</f>
        <v>0</v>
      </c>
      <c r="L321" s="207">
        <f>Plan!EJ63</f>
        <v>0</v>
      </c>
      <c r="M321" s="206">
        <f>Plan!EJ64</f>
        <v>0</v>
      </c>
      <c r="N321" s="207">
        <f>Plan!EJ65</f>
        <v>0</v>
      </c>
      <c r="O321" s="206">
        <f>Plan!EJ66</f>
        <v>0</v>
      </c>
      <c r="P321" s="207">
        <f>Plan!EJ67</f>
        <v>0</v>
      </c>
      <c r="Q321" s="206">
        <f>Plan!EJ68</f>
        <v>0</v>
      </c>
      <c r="R321" s="207">
        <f>Plan!EJ69</f>
        <v>0</v>
      </c>
      <c r="S321" s="206">
        <f>Plan!EJ70</f>
        <v>0</v>
      </c>
      <c r="T321" s="207">
        <f>Plan!EJ71</f>
        <v>0</v>
      </c>
      <c r="U321" s="206">
        <f>Plan!EJ72</f>
        <v>0</v>
      </c>
      <c r="V321" s="207">
        <f>Plan!EJ73</f>
        <v>0</v>
      </c>
      <c r="W321" s="206">
        <f>Plan!EJ74</f>
        <v>0</v>
      </c>
      <c r="X321" s="207">
        <f>Plan!EJ75</f>
        <v>0</v>
      </c>
      <c r="Y321" s="206">
        <f>Plan!EJ76</f>
        <v>0</v>
      </c>
      <c r="Z321" s="207">
        <f>Plan!EJ77</f>
        <v>0</v>
      </c>
      <c r="AA321" s="206">
        <f>Plan!EJ78</f>
        <v>0</v>
      </c>
      <c r="AB321" s="207">
        <f>Plan!EJ79</f>
        <v>0</v>
      </c>
      <c r="AC321" s="206">
        <f>Plan!EJ80</f>
        <v>0</v>
      </c>
      <c r="AD321" s="207">
        <f>Plan!EJ81</f>
        <v>0</v>
      </c>
      <c r="AE321" s="206">
        <f>Plan!EJ82</f>
        <v>0</v>
      </c>
      <c r="AF321" s="207">
        <f>Plan!EJ83</f>
        <v>0</v>
      </c>
      <c r="AG321" s="206">
        <f>Plan!EJ84</f>
        <v>0</v>
      </c>
      <c r="AH321" s="207">
        <f>Plan!EJ85</f>
        <v>0</v>
      </c>
      <c r="AI321" s="206">
        <f>Plan!EJ86</f>
        <v>0</v>
      </c>
      <c r="AJ321" s="207">
        <f>Plan!EJ87</f>
        <v>0</v>
      </c>
    </row>
    <row r="322" spans="1:36" ht="6" customHeight="1">
      <c r="A322"/>
      <c r="B322" s="98">
        <f>COUNTIF(Feiertage!$H$3:$H$200,F322)</f>
        <v>0</v>
      </c>
      <c r="C322" s="100">
        <f t="shared" si="12"/>
        <v>7</v>
      </c>
      <c r="D322" s="100">
        <f t="shared" si="13"/>
        <v>11</v>
      </c>
      <c r="E322" s="189" t="s">
        <v>17</v>
      </c>
      <c r="F322" s="188">
        <f t="shared" si="14"/>
        <v>42687</v>
      </c>
      <c r="G322" s="206">
        <f>Plan!EK58</f>
        <v>0</v>
      </c>
      <c r="H322" s="207">
        <f>Plan!EK59</f>
        <v>0</v>
      </c>
      <c r="I322" s="206">
        <f>Plan!EK60</f>
        <v>0</v>
      </c>
      <c r="J322" s="207">
        <f>Plan!EK61</f>
        <v>0</v>
      </c>
      <c r="K322" s="206">
        <f>Plan!EK62</f>
        <v>0</v>
      </c>
      <c r="L322" s="207">
        <f>Plan!EK63</f>
        <v>0</v>
      </c>
      <c r="M322" s="206">
        <f>Plan!EK64</f>
        <v>0</v>
      </c>
      <c r="N322" s="207">
        <f>Plan!EK65</f>
        <v>0</v>
      </c>
      <c r="O322" s="206">
        <f>Plan!EK66</f>
        <v>0</v>
      </c>
      <c r="P322" s="207">
        <f>Plan!EK67</f>
        <v>0</v>
      </c>
      <c r="Q322" s="206">
        <f>Plan!EK68</f>
        <v>0</v>
      </c>
      <c r="R322" s="207">
        <f>Plan!EK69</f>
        <v>0</v>
      </c>
      <c r="S322" s="206">
        <f>Plan!EK70</f>
        <v>0</v>
      </c>
      <c r="T322" s="207">
        <f>Plan!EK71</f>
        <v>0</v>
      </c>
      <c r="U322" s="206">
        <f>Plan!EK72</f>
        <v>0</v>
      </c>
      <c r="V322" s="207">
        <f>Plan!EK73</f>
        <v>0</v>
      </c>
      <c r="W322" s="206">
        <f>Plan!EK74</f>
        <v>0</v>
      </c>
      <c r="X322" s="207">
        <f>Plan!EK75</f>
        <v>0</v>
      </c>
      <c r="Y322" s="206">
        <f>Plan!EK76</f>
        <v>0</v>
      </c>
      <c r="Z322" s="207">
        <f>Plan!EK77</f>
        <v>0</v>
      </c>
      <c r="AA322" s="206">
        <f>Plan!EK78</f>
        <v>0</v>
      </c>
      <c r="AB322" s="207">
        <f>Plan!EK79</f>
        <v>0</v>
      </c>
      <c r="AC322" s="206">
        <f>Plan!EK80</f>
        <v>0</v>
      </c>
      <c r="AD322" s="207">
        <f>Plan!EK81</f>
        <v>0</v>
      </c>
      <c r="AE322" s="206">
        <f>Plan!EK82</f>
        <v>0</v>
      </c>
      <c r="AF322" s="207">
        <f>Plan!EK83</f>
        <v>0</v>
      </c>
      <c r="AG322" s="206">
        <f>Plan!EK84</f>
        <v>0</v>
      </c>
      <c r="AH322" s="207">
        <f>Plan!EK85</f>
        <v>0</v>
      </c>
      <c r="AI322" s="206">
        <f>Plan!EK86</f>
        <v>0</v>
      </c>
      <c r="AJ322" s="207">
        <f>Plan!EK87</f>
        <v>0</v>
      </c>
    </row>
    <row r="323" spans="1:36" ht="6" customHeight="1">
      <c r="A323"/>
      <c r="B323" s="98">
        <f>COUNTIF(Feiertage!$H$3:$H$200,F323)</f>
        <v>0</v>
      </c>
      <c r="C323" s="100">
        <f t="shared" si="12"/>
        <v>1</v>
      </c>
      <c r="D323" s="100">
        <f t="shared" si="13"/>
        <v>11</v>
      </c>
      <c r="E323" s="189" t="s">
        <v>19</v>
      </c>
      <c r="F323" s="188">
        <f t="shared" si="14"/>
        <v>42688</v>
      </c>
      <c r="G323" s="206">
        <f>Plan!EL58</f>
        <v>0</v>
      </c>
      <c r="H323" s="207">
        <f>Plan!EL59</f>
        <v>0</v>
      </c>
      <c r="I323" s="206">
        <f>Plan!EL60</f>
        <v>0</v>
      </c>
      <c r="J323" s="207">
        <f>Plan!EL61</f>
        <v>0</v>
      </c>
      <c r="K323" s="206">
        <f>Plan!EL62</f>
        <v>0</v>
      </c>
      <c r="L323" s="207">
        <f>Plan!EL63</f>
        <v>0</v>
      </c>
      <c r="M323" s="206">
        <f>Plan!EL64</f>
        <v>0</v>
      </c>
      <c r="N323" s="207">
        <f>Plan!EL65</f>
        <v>0</v>
      </c>
      <c r="O323" s="206">
        <f>Plan!EL66</f>
        <v>0</v>
      </c>
      <c r="P323" s="207">
        <f>Plan!EL67</f>
        <v>0</v>
      </c>
      <c r="Q323" s="206">
        <f>Plan!EL68</f>
        <v>0</v>
      </c>
      <c r="R323" s="207">
        <f>Plan!EL69</f>
        <v>0</v>
      </c>
      <c r="S323" s="206">
        <f>Plan!EL70</f>
        <v>0</v>
      </c>
      <c r="T323" s="207">
        <f>Plan!EL71</f>
        <v>0</v>
      </c>
      <c r="U323" s="206">
        <f>Plan!EL72</f>
        <v>0</v>
      </c>
      <c r="V323" s="207">
        <f>Plan!EL73</f>
        <v>0</v>
      </c>
      <c r="W323" s="206">
        <f>Plan!EL74</f>
        <v>0</v>
      </c>
      <c r="X323" s="207">
        <f>Plan!EL75</f>
        <v>0</v>
      </c>
      <c r="Y323" s="206">
        <f>Plan!EL76</f>
        <v>0</v>
      </c>
      <c r="Z323" s="207">
        <f>Plan!EL77</f>
        <v>0</v>
      </c>
      <c r="AA323" s="206">
        <f>Plan!EL78</f>
        <v>0</v>
      </c>
      <c r="AB323" s="207">
        <f>Plan!EL79</f>
        <v>0</v>
      </c>
      <c r="AC323" s="206">
        <f>Plan!EL80</f>
        <v>0</v>
      </c>
      <c r="AD323" s="207">
        <f>Plan!EL81</f>
        <v>0</v>
      </c>
      <c r="AE323" s="206">
        <f>Plan!EL82</f>
        <v>0</v>
      </c>
      <c r="AF323" s="207">
        <f>Plan!EL83</f>
        <v>0</v>
      </c>
      <c r="AG323" s="206">
        <f>Plan!EL84</f>
        <v>0</v>
      </c>
      <c r="AH323" s="207">
        <f>Plan!EL85</f>
        <v>0</v>
      </c>
      <c r="AI323" s="206">
        <f>Plan!EL86</f>
        <v>0</v>
      </c>
      <c r="AJ323" s="207">
        <f>Plan!EL87</f>
        <v>0</v>
      </c>
    </row>
    <row r="324" spans="1:36" ht="6" customHeight="1">
      <c r="A324"/>
      <c r="B324" s="98">
        <f>COUNTIF(Feiertage!$H$3:$H$200,F324)</f>
        <v>0</v>
      </c>
      <c r="C324" s="100">
        <f t="shared" si="12"/>
        <v>2</v>
      </c>
      <c r="D324" s="100">
        <f t="shared" si="13"/>
        <v>11</v>
      </c>
      <c r="E324" s="189" t="s">
        <v>6</v>
      </c>
      <c r="F324" s="188">
        <f t="shared" si="14"/>
        <v>42689</v>
      </c>
      <c r="G324" s="206">
        <f>Plan!EM58</f>
        <v>0</v>
      </c>
      <c r="H324" s="207">
        <f>Plan!EM59</f>
        <v>0</v>
      </c>
      <c r="I324" s="206">
        <f>Plan!EM60</f>
        <v>0</v>
      </c>
      <c r="J324" s="207">
        <f>Plan!EM61</f>
        <v>0</v>
      </c>
      <c r="K324" s="206">
        <f>Plan!EM62</f>
        <v>0</v>
      </c>
      <c r="L324" s="207">
        <f>Plan!EM63</f>
        <v>0</v>
      </c>
      <c r="M324" s="206">
        <f>Plan!EM64</f>
        <v>0</v>
      </c>
      <c r="N324" s="207">
        <f>Plan!EM65</f>
        <v>0</v>
      </c>
      <c r="O324" s="206">
        <f>Plan!EM66</f>
        <v>0</v>
      </c>
      <c r="P324" s="207">
        <f>Plan!EM67</f>
        <v>0</v>
      </c>
      <c r="Q324" s="206">
        <f>Plan!EM68</f>
        <v>0</v>
      </c>
      <c r="R324" s="207">
        <f>Plan!EM69</f>
        <v>0</v>
      </c>
      <c r="S324" s="206">
        <f>Plan!EM70</f>
        <v>0</v>
      </c>
      <c r="T324" s="207">
        <f>Plan!EM71</f>
        <v>0</v>
      </c>
      <c r="U324" s="206">
        <f>Plan!EM72</f>
        <v>0</v>
      </c>
      <c r="V324" s="207">
        <f>Plan!EM73</f>
        <v>0</v>
      </c>
      <c r="W324" s="206">
        <f>Plan!EM74</f>
        <v>0</v>
      </c>
      <c r="X324" s="207">
        <f>Plan!EM75</f>
        <v>0</v>
      </c>
      <c r="Y324" s="206">
        <f>Plan!EM76</f>
        <v>0</v>
      </c>
      <c r="Z324" s="207">
        <f>Plan!EM77</f>
        <v>0</v>
      </c>
      <c r="AA324" s="206">
        <f>Plan!EM78</f>
        <v>0</v>
      </c>
      <c r="AB324" s="207">
        <f>Plan!EM79</f>
        <v>0</v>
      </c>
      <c r="AC324" s="206">
        <f>Plan!EM80</f>
        <v>0</v>
      </c>
      <c r="AD324" s="207">
        <f>Plan!EM81</f>
        <v>0</v>
      </c>
      <c r="AE324" s="206">
        <f>Plan!EM82</f>
        <v>0</v>
      </c>
      <c r="AF324" s="207">
        <f>Plan!EM83</f>
        <v>0</v>
      </c>
      <c r="AG324" s="206">
        <f>Plan!EM84</f>
        <v>0</v>
      </c>
      <c r="AH324" s="207">
        <f>Plan!EM85</f>
        <v>0</v>
      </c>
      <c r="AI324" s="206">
        <f>Plan!EM86</f>
        <v>0</v>
      </c>
      <c r="AJ324" s="207">
        <f>Plan!EM87</f>
        <v>0</v>
      </c>
    </row>
    <row r="325" spans="1:36" ht="6" customHeight="1">
      <c r="A325"/>
      <c r="B325" s="98">
        <f>COUNTIF(Feiertage!$H$3:$H$200,F325)</f>
        <v>0</v>
      </c>
      <c r="C325" s="100">
        <f t="shared" si="12"/>
        <v>3</v>
      </c>
      <c r="D325" s="100">
        <f t="shared" si="13"/>
        <v>11</v>
      </c>
      <c r="E325" s="189" t="s">
        <v>8</v>
      </c>
      <c r="F325" s="188">
        <f t="shared" si="14"/>
        <v>42690</v>
      </c>
      <c r="G325" s="206">
        <f>Plan!EN58</f>
        <v>0</v>
      </c>
      <c r="H325" s="207">
        <f>Plan!EN59</f>
        <v>0</v>
      </c>
      <c r="I325" s="206">
        <f>Plan!EN60</f>
        <v>0</v>
      </c>
      <c r="J325" s="207">
        <f>Plan!EN61</f>
        <v>0</v>
      </c>
      <c r="K325" s="206">
        <f>Plan!EN62</f>
        <v>0</v>
      </c>
      <c r="L325" s="207">
        <f>Plan!EN63</f>
        <v>0</v>
      </c>
      <c r="M325" s="206">
        <f>Plan!EN64</f>
        <v>0</v>
      </c>
      <c r="N325" s="207">
        <f>Plan!EN65</f>
        <v>0</v>
      </c>
      <c r="O325" s="206">
        <f>Plan!EN66</f>
        <v>0</v>
      </c>
      <c r="P325" s="207">
        <f>Plan!EN67</f>
        <v>0</v>
      </c>
      <c r="Q325" s="206">
        <f>Plan!EN68</f>
        <v>0</v>
      </c>
      <c r="R325" s="207">
        <f>Plan!EN69</f>
        <v>0</v>
      </c>
      <c r="S325" s="206">
        <f>Plan!EN70</f>
        <v>0</v>
      </c>
      <c r="T325" s="207">
        <f>Plan!EN71</f>
        <v>0</v>
      </c>
      <c r="U325" s="206">
        <f>Plan!EN72</f>
        <v>0</v>
      </c>
      <c r="V325" s="207">
        <f>Plan!EN73</f>
        <v>0</v>
      </c>
      <c r="W325" s="206">
        <f>Plan!EN74</f>
        <v>0</v>
      </c>
      <c r="X325" s="207">
        <f>Plan!EN75</f>
        <v>0</v>
      </c>
      <c r="Y325" s="206">
        <f>Plan!EN76</f>
        <v>0</v>
      </c>
      <c r="Z325" s="207">
        <f>Plan!EN77</f>
        <v>0</v>
      </c>
      <c r="AA325" s="206">
        <f>Plan!EN78</f>
        <v>0</v>
      </c>
      <c r="AB325" s="207">
        <f>Plan!EN79</f>
        <v>0</v>
      </c>
      <c r="AC325" s="206">
        <f>Plan!EN80</f>
        <v>0</v>
      </c>
      <c r="AD325" s="207">
        <f>Plan!EN81</f>
        <v>0</v>
      </c>
      <c r="AE325" s="206">
        <f>Plan!EN82</f>
        <v>0</v>
      </c>
      <c r="AF325" s="207">
        <f>Plan!EN83</f>
        <v>0</v>
      </c>
      <c r="AG325" s="206">
        <f>Plan!EN84</f>
        <v>0</v>
      </c>
      <c r="AH325" s="207">
        <f>Plan!EN85</f>
        <v>0</v>
      </c>
      <c r="AI325" s="206">
        <f>Plan!EN86</f>
        <v>0</v>
      </c>
      <c r="AJ325" s="207">
        <f>Plan!EN87</f>
        <v>0</v>
      </c>
    </row>
    <row r="326" spans="1:36" ht="6" customHeight="1">
      <c r="A326"/>
      <c r="B326" s="98">
        <f>COUNTIF(Feiertage!$H$3:$H$200,F326)</f>
        <v>0</v>
      </c>
      <c r="C326" s="100">
        <f aca="true" t="shared" si="15" ref="C326:C370">IF(F326="","",WEEKDAY(F326,2))</f>
        <v>4</v>
      </c>
      <c r="D326" s="100">
        <f aca="true" t="shared" si="16" ref="D326:D370">IF(F326="","",MONTH(F326))</f>
        <v>11</v>
      </c>
      <c r="E326" s="189" t="s">
        <v>7</v>
      </c>
      <c r="F326" s="188">
        <f t="shared" si="14"/>
        <v>42691</v>
      </c>
      <c r="G326" s="206">
        <f>Plan!EO58</f>
        <v>0</v>
      </c>
      <c r="H326" s="207">
        <f>Plan!EO59</f>
        <v>0</v>
      </c>
      <c r="I326" s="206">
        <f>Plan!EO60</f>
        <v>0</v>
      </c>
      <c r="J326" s="207">
        <f>Plan!EO61</f>
        <v>0</v>
      </c>
      <c r="K326" s="206">
        <f>Plan!EO62</f>
        <v>0</v>
      </c>
      <c r="L326" s="207">
        <f>Plan!EO63</f>
        <v>0</v>
      </c>
      <c r="M326" s="206">
        <f>Plan!EO64</f>
        <v>0</v>
      </c>
      <c r="N326" s="207">
        <f>Plan!EO65</f>
        <v>0</v>
      </c>
      <c r="O326" s="206">
        <f>Plan!EO66</f>
        <v>0</v>
      </c>
      <c r="P326" s="207">
        <f>Plan!EO67</f>
        <v>0</v>
      </c>
      <c r="Q326" s="206">
        <f>Plan!EO68</f>
        <v>0</v>
      </c>
      <c r="R326" s="207">
        <f>Plan!EO69</f>
        <v>0</v>
      </c>
      <c r="S326" s="206">
        <f>Plan!EO70</f>
        <v>0</v>
      </c>
      <c r="T326" s="207">
        <f>Plan!EO71</f>
        <v>0</v>
      </c>
      <c r="U326" s="206">
        <f>Plan!EO72</f>
        <v>0</v>
      </c>
      <c r="V326" s="207">
        <f>Plan!EO73</f>
        <v>0</v>
      </c>
      <c r="W326" s="206">
        <f>Plan!EO74</f>
        <v>0</v>
      </c>
      <c r="X326" s="207">
        <f>Plan!EO75</f>
        <v>0</v>
      </c>
      <c r="Y326" s="206">
        <f>Plan!EO76</f>
        <v>0</v>
      </c>
      <c r="Z326" s="207">
        <f>Plan!EO77</f>
        <v>0</v>
      </c>
      <c r="AA326" s="206">
        <f>Plan!EO78</f>
        <v>0</v>
      </c>
      <c r="AB326" s="207">
        <f>Plan!EO79</f>
        <v>0</v>
      </c>
      <c r="AC326" s="206">
        <f>Plan!EO80</f>
        <v>0</v>
      </c>
      <c r="AD326" s="207">
        <f>Plan!EO81</f>
        <v>0</v>
      </c>
      <c r="AE326" s="206">
        <f>Plan!EO82</f>
        <v>0</v>
      </c>
      <c r="AF326" s="207">
        <f>Plan!EO83</f>
        <v>0</v>
      </c>
      <c r="AG326" s="206">
        <f>Plan!EO84</f>
        <v>0</v>
      </c>
      <c r="AH326" s="207">
        <f>Plan!EO85</f>
        <v>0</v>
      </c>
      <c r="AI326" s="206">
        <f>Plan!EO86</f>
        <v>0</v>
      </c>
      <c r="AJ326" s="207">
        <f>Plan!EO87</f>
        <v>0</v>
      </c>
    </row>
    <row r="327" spans="1:36" ht="6" customHeight="1">
      <c r="A327"/>
      <c r="B327" s="98">
        <f>COUNTIF(Feiertage!$H$3:$H$200,F327)</f>
        <v>0</v>
      </c>
      <c r="C327" s="100">
        <f t="shared" si="15"/>
        <v>5</v>
      </c>
      <c r="D327" s="100">
        <f t="shared" si="16"/>
        <v>11</v>
      </c>
      <c r="E327" s="189" t="s">
        <v>6</v>
      </c>
      <c r="F327" s="188">
        <f t="shared" si="14"/>
        <v>42692</v>
      </c>
      <c r="G327" s="206">
        <f>Plan!EP58</f>
        <v>0</v>
      </c>
      <c r="H327" s="207">
        <f>Plan!EP59</f>
        <v>0</v>
      </c>
      <c r="I327" s="206">
        <f>Plan!EP60</f>
        <v>0</v>
      </c>
      <c r="J327" s="207">
        <f>Plan!EP61</f>
        <v>0</v>
      </c>
      <c r="K327" s="206">
        <f>Plan!EP62</f>
        <v>0</v>
      </c>
      <c r="L327" s="207">
        <f>Plan!EP63</f>
        <v>0</v>
      </c>
      <c r="M327" s="206">
        <f>Plan!EP64</f>
        <v>0</v>
      </c>
      <c r="N327" s="207">
        <f>Plan!EP65</f>
        <v>0</v>
      </c>
      <c r="O327" s="206">
        <f>Plan!EP66</f>
        <v>0</v>
      </c>
      <c r="P327" s="207">
        <f>Plan!EP67</f>
        <v>0</v>
      </c>
      <c r="Q327" s="206">
        <f>Plan!EP68</f>
        <v>0</v>
      </c>
      <c r="R327" s="207">
        <f>Plan!EP69</f>
        <v>0</v>
      </c>
      <c r="S327" s="206">
        <f>Plan!EP70</f>
        <v>0</v>
      </c>
      <c r="T327" s="207">
        <f>Plan!EP71</f>
        <v>0</v>
      </c>
      <c r="U327" s="206">
        <f>Plan!EP72</f>
        <v>0</v>
      </c>
      <c r="V327" s="207">
        <f>Plan!EP73</f>
        <v>0</v>
      </c>
      <c r="W327" s="206">
        <f>Plan!EP74</f>
        <v>0</v>
      </c>
      <c r="X327" s="207">
        <f>Plan!EP75</f>
        <v>0</v>
      </c>
      <c r="Y327" s="206">
        <f>Plan!EP76</f>
        <v>0</v>
      </c>
      <c r="Z327" s="207">
        <f>Plan!EP77</f>
        <v>0</v>
      </c>
      <c r="AA327" s="206">
        <f>Plan!EP78</f>
        <v>0</v>
      </c>
      <c r="AB327" s="207">
        <f>Plan!EP79</f>
        <v>0</v>
      </c>
      <c r="AC327" s="206">
        <f>Plan!EP80</f>
        <v>0</v>
      </c>
      <c r="AD327" s="207">
        <f>Plan!EP81</f>
        <v>0</v>
      </c>
      <c r="AE327" s="206">
        <f>Plan!EP82</f>
        <v>0</v>
      </c>
      <c r="AF327" s="207">
        <f>Plan!EP83</f>
        <v>0</v>
      </c>
      <c r="AG327" s="206">
        <f>Plan!EP84</f>
        <v>0</v>
      </c>
      <c r="AH327" s="207">
        <f>Plan!EP85</f>
        <v>0</v>
      </c>
      <c r="AI327" s="206">
        <f>Plan!EP86</f>
        <v>0</v>
      </c>
      <c r="AJ327" s="207">
        <f>Plan!EP87</f>
        <v>0</v>
      </c>
    </row>
    <row r="328" spans="1:36" ht="6" customHeight="1">
      <c r="A328"/>
      <c r="B328" s="98">
        <f>COUNTIF(Feiertage!$H$3:$H$200,F328)</f>
        <v>0</v>
      </c>
      <c r="C328" s="100">
        <f t="shared" si="15"/>
        <v>6</v>
      </c>
      <c r="D328" s="100">
        <f t="shared" si="16"/>
        <v>11</v>
      </c>
      <c r="E328" s="189" t="s">
        <v>4</v>
      </c>
      <c r="F328" s="188">
        <f aca="true" t="shared" si="17" ref="F328:F369">F327+1</f>
        <v>42693</v>
      </c>
      <c r="G328" s="206">
        <f>Plan!EQ58</f>
        <v>0</v>
      </c>
      <c r="H328" s="207">
        <f>Plan!EQ59</f>
        <v>0</v>
      </c>
      <c r="I328" s="206">
        <f>Plan!EQ60</f>
        <v>0</v>
      </c>
      <c r="J328" s="207">
        <f>Plan!EQ61</f>
        <v>0</v>
      </c>
      <c r="K328" s="206">
        <f>Plan!EQ62</f>
        <v>0</v>
      </c>
      <c r="L328" s="207">
        <f>Plan!EQ63</f>
        <v>0</v>
      </c>
      <c r="M328" s="206">
        <f>Plan!EQ64</f>
        <v>0</v>
      </c>
      <c r="N328" s="207">
        <f>Plan!EQ65</f>
        <v>0</v>
      </c>
      <c r="O328" s="206">
        <f>Plan!EQ66</f>
        <v>0</v>
      </c>
      <c r="P328" s="207">
        <f>Plan!EQ67</f>
        <v>0</v>
      </c>
      <c r="Q328" s="206">
        <f>Plan!EQ68</f>
        <v>0</v>
      </c>
      <c r="R328" s="207">
        <f>Plan!EQ69</f>
        <v>0</v>
      </c>
      <c r="S328" s="206">
        <f>Plan!EQ70</f>
        <v>0</v>
      </c>
      <c r="T328" s="207">
        <f>Plan!EQ71</f>
        <v>0</v>
      </c>
      <c r="U328" s="206">
        <f>Plan!EQ72</f>
        <v>0</v>
      </c>
      <c r="V328" s="207">
        <f>Plan!EQ73</f>
        <v>0</v>
      </c>
      <c r="W328" s="206">
        <f>Plan!EQ74</f>
        <v>0</v>
      </c>
      <c r="X328" s="207">
        <f>Plan!EQ75</f>
        <v>0</v>
      </c>
      <c r="Y328" s="206">
        <f>Plan!EQ76</f>
        <v>0</v>
      </c>
      <c r="Z328" s="207">
        <f>Plan!EQ77</f>
        <v>0</v>
      </c>
      <c r="AA328" s="206">
        <f>Plan!EQ78</f>
        <v>0</v>
      </c>
      <c r="AB328" s="207">
        <f>Plan!EQ79</f>
        <v>0</v>
      </c>
      <c r="AC328" s="206">
        <f>Plan!EQ80</f>
        <v>0</v>
      </c>
      <c r="AD328" s="207">
        <f>Plan!EQ81</f>
        <v>0</v>
      </c>
      <c r="AE328" s="206">
        <f>Plan!EQ82</f>
        <v>0</v>
      </c>
      <c r="AF328" s="207">
        <f>Plan!EQ83</f>
        <v>0</v>
      </c>
      <c r="AG328" s="206">
        <f>Plan!EQ84</f>
        <v>0</v>
      </c>
      <c r="AH328" s="207">
        <f>Plan!EQ85</f>
        <v>0</v>
      </c>
      <c r="AI328" s="206">
        <f>Plan!EQ86</f>
        <v>0</v>
      </c>
      <c r="AJ328" s="207">
        <f>Plan!EQ87</f>
        <v>0</v>
      </c>
    </row>
    <row r="329" spans="1:36" ht="6" customHeight="1">
      <c r="A329"/>
      <c r="B329" s="98">
        <f>COUNTIF(Feiertage!$H$3:$H$200,F329)</f>
        <v>0</v>
      </c>
      <c r="C329" s="100">
        <f t="shared" si="15"/>
        <v>7</v>
      </c>
      <c r="D329" s="100">
        <f t="shared" si="16"/>
        <v>11</v>
      </c>
      <c r="E329" s="189"/>
      <c r="F329" s="188">
        <f t="shared" si="17"/>
        <v>42694</v>
      </c>
      <c r="G329" s="206">
        <f>Plan!ER58</f>
        <v>0</v>
      </c>
      <c r="H329" s="207">
        <f>Plan!ER59</f>
        <v>0</v>
      </c>
      <c r="I329" s="206">
        <f>Plan!ER60</f>
        <v>0</v>
      </c>
      <c r="J329" s="207">
        <f>Plan!ER61</f>
        <v>0</v>
      </c>
      <c r="K329" s="206">
        <f>Plan!ER62</f>
        <v>0</v>
      </c>
      <c r="L329" s="207">
        <f>Plan!ER63</f>
        <v>0</v>
      </c>
      <c r="M329" s="206">
        <f>Plan!ER64</f>
        <v>0</v>
      </c>
      <c r="N329" s="207">
        <f>Plan!ER65</f>
        <v>0</v>
      </c>
      <c r="O329" s="206">
        <f>Plan!ER66</f>
        <v>0</v>
      </c>
      <c r="P329" s="207">
        <f>Plan!ER67</f>
        <v>0</v>
      </c>
      <c r="Q329" s="206">
        <f>Plan!ER68</f>
        <v>0</v>
      </c>
      <c r="R329" s="207">
        <f>Plan!ER69</f>
        <v>0</v>
      </c>
      <c r="S329" s="206">
        <f>Plan!ER70</f>
        <v>0</v>
      </c>
      <c r="T329" s="207">
        <f>Plan!ER71</f>
        <v>0</v>
      </c>
      <c r="U329" s="206">
        <f>Plan!ER72</f>
        <v>0</v>
      </c>
      <c r="V329" s="207">
        <f>Plan!ER73</f>
        <v>0</v>
      </c>
      <c r="W329" s="206">
        <f>Plan!ER74</f>
        <v>0</v>
      </c>
      <c r="X329" s="207">
        <f>Plan!ER75</f>
        <v>0</v>
      </c>
      <c r="Y329" s="206">
        <f>Plan!ER76</f>
        <v>0</v>
      </c>
      <c r="Z329" s="207">
        <f>Plan!ER77</f>
        <v>0</v>
      </c>
      <c r="AA329" s="206">
        <f>Plan!ER78</f>
        <v>0</v>
      </c>
      <c r="AB329" s="207">
        <f>Plan!ER79</f>
        <v>0</v>
      </c>
      <c r="AC329" s="206">
        <f>Plan!ER80</f>
        <v>0</v>
      </c>
      <c r="AD329" s="207">
        <f>Plan!ER81</f>
        <v>0</v>
      </c>
      <c r="AE329" s="206">
        <f>Plan!ER82</f>
        <v>0</v>
      </c>
      <c r="AF329" s="207">
        <f>Plan!ER83</f>
        <v>0</v>
      </c>
      <c r="AG329" s="206">
        <f>Plan!ER84</f>
        <v>0</v>
      </c>
      <c r="AH329" s="207">
        <f>Plan!ER85</f>
        <v>0</v>
      </c>
      <c r="AI329" s="206">
        <f>Plan!ER86</f>
        <v>0</v>
      </c>
      <c r="AJ329" s="207">
        <f>Plan!ER87</f>
        <v>0</v>
      </c>
    </row>
    <row r="330" spans="1:36" ht="6" customHeight="1">
      <c r="A330"/>
      <c r="B330" s="98">
        <f>COUNTIF(Feiertage!$H$3:$H$200,F330)</f>
        <v>0</v>
      </c>
      <c r="C330" s="100">
        <f t="shared" si="15"/>
        <v>1</v>
      </c>
      <c r="D330" s="100">
        <f t="shared" si="16"/>
        <v>11</v>
      </c>
      <c r="E330" s="189"/>
      <c r="F330" s="188">
        <f t="shared" si="17"/>
        <v>42695</v>
      </c>
      <c r="G330" s="206">
        <f>Plan!ES58</f>
        <v>0</v>
      </c>
      <c r="H330" s="207">
        <f>Plan!ES59</f>
        <v>0</v>
      </c>
      <c r="I330" s="206">
        <f>Plan!ES60</f>
        <v>0</v>
      </c>
      <c r="J330" s="207">
        <f>Plan!ES61</f>
        <v>0</v>
      </c>
      <c r="K330" s="206">
        <f>Plan!ES62</f>
        <v>0</v>
      </c>
      <c r="L330" s="207">
        <f>Plan!ES63</f>
        <v>0</v>
      </c>
      <c r="M330" s="206">
        <f>Plan!ES64</f>
        <v>0</v>
      </c>
      <c r="N330" s="207">
        <f>Plan!ES65</f>
        <v>0</v>
      </c>
      <c r="O330" s="206">
        <f>Plan!ES66</f>
        <v>0</v>
      </c>
      <c r="P330" s="207">
        <f>Plan!ES67</f>
        <v>0</v>
      </c>
      <c r="Q330" s="206">
        <f>Plan!ES68</f>
        <v>0</v>
      </c>
      <c r="R330" s="207">
        <f>Plan!ES69</f>
        <v>0</v>
      </c>
      <c r="S330" s="206">
        <f>Plan!ES70</f>
        <v>0</v>
      </c>
      <c r="T330" s="207">
        <f>Plan!ES71</f>
        <v>0</v>
      </c>
      <c r="U330" s="206">
        <f>Plan!ES72</f>
        <v>0</v>
      </c>
      <c r="V330" s="207">
        <f>Plan!ES73</f>
        <v>0</v>
      </c>
      <c r="W330" s="206">
        <f>Plan!ES74</f>
        <v>0</v>
      </c>
      <c r="X330" s="207">
        <f>Plan!ES75</f>
        <v>0</v>
      </c>
      <c r="Y330" s="206">
        <f>Plan!ES76</f>
        <v>0</v>
      </c>
      <c r="Z330" s="207">
        <f>Plan!ES77</f>
        <v>0</v>
      </c>
      <c r="AA330" s="206">
        <f>Plan!ES78</f>
        <v>0</v>
      </c>
      <c r="AB330" s="207">
        <f>Plan!ES79</f>
        <v>0</v>
      </c>
      <c r="AC330" s="206">
        <f>Plan!ES80</f>
        <v>0</v>
      </c>
      <c r="AD330" s="207">
        <f>Plan!ES81</f>
        <v>0</v>
      </c>
      <c r="AE330" s="206">
        <f>Plan!ES82</f>
        <v>0</v>
      </c>
      <c r="AF330" s="207">
        <f>Plan!ES83</f>
        <v>0</v>
      </c>
      <c r="AG330" s="206">
        <f>Plan!ES84</f>
        <v>0</v>
      </c>
      <c r="AH330" s="207">
        <f>Plan!ES85</f>
        <v>0</v>
      </c>
      <c r="AI330" s="206">
        <f>Plan!ES86</f>
        <v>0</v>
      </c>
      <c r="AJ330" s="207">
        <f>Plan!ES87</f>
        <v>0</v>
      </c>
    </row>
    <row r="331" spans="1:36" ht="6" customHeight="1">
      <c r="A331"/>
      <c r="B331" s="98">
        <f>COUNTIF(Feiertage!$H$3:$H$200,F331)</f>
        <v>0</v>
      </c>
      <c r="C331" s="100">
        <f t="shared" si="15"/>
        <v>2</v>
      </c>
      <c r="D331" s="100">
        <f t="shared" si="16"/>
        <v>11</v>
      </c>
      <c r="E331" s="189"/>
      <c r="F331" s="188">
        <f t="shared" si="17"/>
        <v>42696</v>
      </c>
      <c r="G331" s="206">
        <f>Plan!ET58</f>
        <v>0</v>
      </c>
      <c r="H331" s="207">
        <f>Plan!ET59</f>
        <v>0</v>
      </c>
      <c r="I331" s="206">
        <f>Plan!ET60</f>
        <v>0</v>
      </c>
      <c r="J331" s="207">
        <f>Plan!ET61</f>
        <v>0</v>
      </c>
      <c r="K331" s="206">
        <f>Plan!ET62</f>
        <v>0</v>
      </c>
      <c r="L331" s="207">
        <f>Plan!ET63</f>
        <v>0</v>
      </c>
      <c r="M331" s="206">
        <f>Plan!ET64</f>
        <v>0</v>
      </c>
      <c r="N331" s="207">
        <f>Plan!ET65</f>
        <v>0</v>
      </c>
      <c r="O331" s="206">
        <f>Plan!ET66</f>
        <v>0</v>
      </c>
      <c r="P331" s="207">
        <f>Plan!ET67</f>
        <v>0</v>
      </c>
      <c r="Q331" s="206">
        <f>Plan!ET68</f>
        <v>0</v>
      </c>
      <c r="R331" s="207">
        <f>Plan!ET69</f>
        <v>0</v>
      </c>
      <c r="S331" s="206">
        <f>Plan!ET70</f>
        <v>0</v>
      </c>
      <c r="T331" s="207">
        <f>Plan!ET71</f>
        <v>0</v>
      </c>
      <c r="U331" s="206">
        <f>Plan!ET72</f>
        <v>0</v>
      </c>
      <c r="V331" s="207">
        <f>Plan!ET73</f>
        <v>0</v>
      </c>
      <c r="W331" s="206">
        <f>Plan!ET74</f>
        <v>0</v>
      </c>
      <c r="X331" s="207">
        <f>Plan!ET75</f>
        <v>0</v>
      </c>
      <c r="Y331" s="206">
        <f>Plan!ET76</f>
        <v>0</v>
      </c>
      <c r="Z331" s="207">
        <f>Plan!ET77</f>
        <v>0</v>
      </c>
      <c r="AA331" s="206">
        <f>Plan!ET78</f>
        <v>0</v>
      </c>
      <c r="AB331" s="207">
        <f>Plan!ET79</f>
        <v>0</v>
      </c>
      <c r="AC331" s="206">
        <f>Plan!ET80</f>
        <v>0</v>
      </c>
      <c r="AD331" s="207">
        <f>Plan!ET81</f>
        <v>0</v>
      </c>
      <c r="AE331" s="206">
        <f>Plan!ET82</f>
        <v>0</v>
      </c>
      <c r="AF331" s="207">
        <f>Plan!ET83</f>
        <v>0</v>
      </c>
      <c r="AG331" s="206">
        <f>Plan!ET84</f>
        <v>0</v>
      </c>
      <c r="AH331" s="207">
        <f>Plan!ET85</f>
        <v>0</v>
      </c>
      <c r="AI331" s="206">
        <f>Plan!ET86</f>
        <v>0</v>
      </c>
      <c r="AJ331" s="207">
        <f>Plan!ET87</f>
        <v>0</v>
      </c>
    </row>
    <row r="332" spans="1:36" ht="6" customHeight="1">
      <c r="A332"/>
      <c r="B332" s="98">
        <f>COUNTIF(Feiertage!$H$3:$H$200,F332)</f>
        <v>0</v>
      </c>
      <c r="C332" s="100">
        <f t="shared" si="15"/>
        <v>3</v>
      </c>
      <c r="D332" s="100">
        <f t="shared" si="16"/>
        <v>11</v>
      </c>
      <c r="E332" s="189"/>
      <c r="F332" s="188">
        <f t="shared" si="17"/>
        <v>42697</v>
      </c>
      <c r="G332" s="206">
        <f>Plan!EU58</f>
        <v>0</v>
      </c>
      <c r="H332" s="207">
        <f>Plan!EU59</f>
        <v>0</v>
      </c>
      <c r="I332" s="206">
        <f>Plan!EU60</f>
        <v>0</v>
      </c>
      <c r="J332" s="207">
        <f>Plan!EU61</f>
        <v>0</v>
      </c>
      <c r="K332" s="206">
        <f>Plan!EU62</f>
        <v>0</v>
      </c>
      <c r="L332" s="207">
        <f>Plan!EU63</f>
        <v>0</v>
      </c>
      <c r="M332" s="206">
        <f>Plan!EU64</f>
        <v>0</v>
      </c>
      <c r="N332" s="207">
        <f>Plan!EU65</f>
        <v>0</v>
      </c>
      <c r="O332" s="206">
        <f>Plan!EU66</f>
        <v>0</v>
      </c>
      <c r="P332" s="207">
        <f>Plan!EU67</f>
        <v>0</v>
      </c>
      <c r="Q332" s="206">
        <f>Plan!EU68</f>
        <v>0</v>
      </c>
      <c r="R332" s="207">
        <f>Plan!EU69</f>
        <v>0</v>
      </c>
      <c r="S332" s="206">
        <f>Plan!EU70</f>
        <v>0</v>
      </c>
      <c r="T332" s="207">
        <f>Plan!EU71</f>
        <v>0</v>
      </c>
      <c r="U332" s="206">
        <f>Plan!EU72</f>
        <v>0</v>
      </c>
      <c r="V332" s="207">
        <f>Plan!EU73</f>
        <v>0</v>
      </c>
      <c r="W332" s="206">
        <f>Plan!EU74</f>
        <v>0</v>
      </c>
      <c r="X332" s="207">
        <f>Plan!EU75</f>
        <v>0</v>
      </c>
      <c r="Y332" s="206">
        <f>Plan!EU76</f>
        <v>0</v>
      </c>
      <c r="Z332" s="207">
        <f>Plan!EU77</f>
        <v>0</v>
      </c>
      <c r="AA332" s="206">
        <f>Plan!EU78</f>
        <v>0</v>
      </c>
      <c r="AB332" s="207">
        <f>Plan!EU79</f>
        <v>0</v>
      </c>
      <c r="AC332" s="206">
        <f>Plan!EU80</f>
        <v>0</v>
      </c>
      <c r="AD332" s="207">
        <f>Plan!EU81</f>
        <v>0</v>
      </c>
      <c r="AE332" s="206">
        <f>Plan!EU82</f>
        <v>0</v>
      </c>
      <c r="AF332" s="207">
        <f>Plan!EU83</f>
        <v>0</v>
      </c>
      <c r="AG332" s="206">
        <f>Plan!EU84</f>
        <v>0</v>
      </c>
      <c r="AH332" s="207">
        <f>Plan!EU85</f>
        <v>0</v>
      </c>
      <c r="AI332" s="206">
        <f>Plan!EU86</f>
        <v>0</v>
      </c>
      <c r="AJ332" s="207">
        <f>Plan!EU87</f>
        <v>0</v>
      </c>
    </row>
    <row r="333" spans="1:36" ht="6" customHeight="1">
      <c r="A333"/>
      <c r="B333" s="98">
        <f>COUNTIF(Feiertage!$H$3:$H$200,F333)</f>
        <v>0</v>
      </c>
      <c r="C333" s="100">
        <f t="shared" si="15"/>
        <v>4</v>
      </c>
      <c r="D333" s="100">
        <f t="shared" si="16"/>
        <v>11</v>
      </c>
      <c r="E333" s="189"/>
      <c r="F333" s="188">
        <f t="shared" si="17"/>
        <v>42698</v>
      </c>
      <c r="G333" s="206">
        <f>Plan!EV58</f>
        <v>0</v>
      </c>
      <c r="H333" s="207">
        <f>Plan!EV59</f>
        <v>0</v>
      </c>
      <c r="I333" s="206">
        <f>Plan!EV60</f>
        <v>0</v>
      </c>
      <c r="J333" s="207">
        <f>Plan!EV61</f>
        <v>0</v>
      </c>
      <c r="K333" s="206">
        <f>Plan!EV62</f>
        <v>0</v>
      </c>
      <c r="L333" s="207">
        <f>Plan!EV63</f>
        <v>0</v>
      </c>
      <c r="M333" s="206">
        <f>Plan!EV64</f>
        <v>0</v>
      </c>
      <c r="N333" s="207">
        <f>Plan!EV65</f>
        <v>0</v>
      </c>
      <c r="O333" s="206">
        <f>Plan!EV66</f>
        <v>0</v>
      </c>
      <c r="P333" s="207">
        <f>Plan!EV67</f>
        <v>0</v>
      </c>
      <c r="Q333" s="206">
        <f>Plan!EV68</f>
        <v>0</v>
      </c>
      <c r="R333" s="207">
        <f>Plan!EV69</f>
        <v>0</v>
      </c>
      <c r="S333" s="206">
        <f>Plan!EV70</f>
        <v>0</v>
      </c>
      <c r="T333" s="207">
        <f>Plan!EV71</f>
        <v>0</v>
      </c>
      <c r="U333" s="206">
        <f>Plan!EV72</f>
        <v>0</v>
      </c>
      <c r="V333" s="207">
        <f>Plan!EV73</f>
        <v>0</v>
      </c>
      <c r="W333" s="206">
        <f>Plan!EV74</f>
        <v>0</v>
      </c>
      <c r="X333" s="207">
        <f>Plan!EV75</f>
        <v>0</v>
      </c>
      <c r="Y333" s="206">
        <f>Plan!EV76</f>
        <v>0</v>
      </c>
      <c r="Z333" s="207">
        <f>Plan!EV77</f>
        <v>0</v>
      </c>
      <c r="AA333" s="206">
        <f>Plan!EV78</f>
        <v>0</v>
      </c>
      <c r="AB333" s="207">
        <f>Plan!EV79</f>
        <v>0</v>
      </c>
      <c r="AC333" s="206">
        <f>Plan!EV80</f>
        <v>0</v>
      </c>
      <c r="AD333" s="207">
        <f>Plan!EV81</f>
        <v>0</v>
      </c>
      <c r="AE333" s="206">
        <f>Plan!EV82</f>
        <v>0</v>
      </c>
      <c r="AF333" s="207">
        <f>Plan!EV83</f>
        <v>0</v>
      </c>
      <c r="AG333" s="206">
        <f>Plan!EV84</f>
        <v>0</v>
      </c>
      <c r="AH333" s="207">
        <f>Plan!EV85</f>
        <v>0</v>
      </c>
      <c r="AI333" s="206">
        <f>Plan!EV86</f>
        <v>0</v>
      </c>
      <c r="AJ333" s="207">
        <f>Plan!EV87</f>
        <v>0</v>
      </c>
    </row>
    <row r="334" spans="1:36" ht="6" customHeight="1">
      <c r="A334"/>
      <c r="B334" s="98">
        <f>COUNTIF(Feiertage!$H$3:$H$200,F334)</f>
        <v>0</v>
      </c>
      <c r="C334" s="100">
        <f t="shared" si="15"/>
        <v>5</v>
      </c>
      <c r="D334" s="100">
        <f t="shared" si="16"/>
        <v>11</v>
      </c>
      <c r="E334" s="189"/>
      <c r="F334" s="188">
        <f t="shared" si="17"/>
        <v>42699</v>
      </c>
      <c r="G334" s="206">
        <f>Plan!EW58</f>
        <v>0</v>
      </c>
      <c r="H334" s="207">
        <f>Plan!EW59</f>
        <v>0</v>
      </c>
      <c r="I334" s="206">
        <f>Plan!EW60</f>
        <v>0</v>
      </c>
      <c r="J334" s="207">
        <f>Plan!EW61</f>
        <v>0</v>
      </c>
      <c r="K334" s="206">
        <f>Plan!EW62</f>
        <v>0</v>
      </c>
      <c r="L334" s="207">
        <f>Plan!EW63</f>
        <v>0</v>
      </c>
      <c r="M334" s="206">
        <f>Plan!EW64</f>
        <v>0</v>
      </c>
      <c r="N334" s="207">
        <f>Plan!EW65</f>
        <v>0</v>
      </c>
      <c r="O334" s="206">
        <f>Plan!EW66</f>
        <v>0</v>
      </c>
      <c r="P334" s="207">
        <f>Plan!EW67</f>
        <v>0</v>
      </c>
      <c r="Q334" s="206">
        <f>Plan!EW68</f>
        <v>0</v>
      </c>
      <c r="R334" s="207">
        <f>Plan!EW69</f>
        <v>0</v>
      </c>
      <c r="S334" s="206">
        <f>Plan!EW70</f>
        <v>0</v>
      </c>
      <c r="T334" s="207">
        <f>Plan!EW71</f>
        <v>0</v>
      </c>
      <c r="U334" s="206">
        <f>Plan!EW72</f>
        <v>0</v>
      </c>
      <c r="V334" s="207">
        <f>Plan!EW73</f>
        <v>0</v>
      </c>
      <c r="W334" s="206">
        <f>Plan!EW74</f>
        <v>0</v>
      </c>
      <c r="X334" s="207">
        <f>Plan!EW75</f>
        <v>0</v>
      </c>
      <c r="Y334" s="206">
        <f>Plan!EW76</f>
        <v>0</v>
      </c>
      <c r="Z334" s="207">
        <f>Plan!EW77</f>
        <v>0</v>
      </c>
      <c r="AA334" s="206">
        <f>Plan!EW78</f>
        <v>0</v>
      </c>
      <c r="AB334" s="207">
        <f>Plan!EW79</f>
        <v>0</v>
      </c>
      <c r="AC334" s="206">
        <f>Plan!EW80</f>
        <v>0</v>
      </c>
      <c r="AD334" s="207">
        <f>Plan!EW81</f>
        <v>0</v>
      </c>
      <c r="AE334" s="206">
        <f>Plan!EW82</f>
        <v>0</v>
      </c>
      <c r="AF334" s="207">
        <f>Plan!EW83</f>
        <v>0</v>
      </c>
      <c r="AG334" s="206">
        <f>Plan!EW84</f>
        <v>0</v>
      </c>
      <c r="AH334" s="207">
        <f>Plan!EW85</f>
        <v>0</v>
      </c>
      <c r="AI334" s="206">
        <f>Plan!EW86</f>
        <v>0</v>
      </c>
      <c r="AJ334" s="207">
        <f>Plan!EW87</f>
        <v>0</v>
      </c>
    </row>
    <row r="335" spans="1:36" ht="6" customHeight="1">
      <c r="A335"/>
      <c r="B335" s="98">
        <f>COUNTIF(Feiertage!$H$3:$H$200,F335)</f>
        <v>0</v>
      </c>
      <c r="C335" s="100">
        <f t="shared" si="15"/>
        <v>6</v>
      </c>
      <c r="D335" s="100">
        <f t="shared" si="16"/>
        <v>11</v>
      </c>
      <c r="E335" s="189"/>
      <c r="F335" s="188">
        <f t="shared" si="17"/>
        <v>42700</v>
      </c>
      <c r="G335" s="206">
        <f>Plan!EX58</f>
        <v>0</v>
      </c>
      <c r="H335" s="207">
        <f>Plan!EX59</f>
        <v>0</v>
      </c>
      <c r="I335" s="206">
        <f>Plan!EX60</f>
        <v>0</v>
      </c>
      <c r="J335" s="207">
        <f>Plan!EX61</f>
        <v>0</v>
      </c>
      <c r="K335" s="206">
        <f>Plan!EX62</f>
        <v>0</v>
      </c>
      <c r="L335" s="207">
        <f>Plan!EX63</f>
        <v>0</v>
      </c>
      <c r="M335" s="206">
        <f>Plan!EX64</f>
        <v>0</v>
      </c>
      <c r="N335" s="207">
        <f>Plan!EX65</f>
        <v>0</v>
      </c>
      <c r="O335" s="206">
        <f>Plan!EX66</f>
        <v>0</v>
      </c>
      <c r="P335" s="207">
        <f>Plan!EX67</f>
        <v>0</v>
      </c>
      <c r="Q335" s="206">
        <f>Plan!EX68</f>
        <v>0</v>
      </c>
      <c r="R335" s="207">
        <f>Plan!EX69</f>
        <v>0</v>
      </c>
      <c r="S335" s="206">
        <f>Plan!EX70</f>
        <v>0</v>
      </c>
      <c r="T335" s="207">
        <f>Plan!EX71</f>
        <v>0</v>
      </c>
      <c r="U335" s="206">
        <f>Plan!EX72</f>
        <v>0</v>
      </c>
      <c r="V335" s="207">
        <f>Plan!EX73</f>
        <v>0</v>
      </c>
      <c r="W335" s="206">
        <f>Plan!EX74</f>
        <v>0</v>
      </c>
      <c r="X335" s="207">
        <f>Plan!EX75</f>
        <v>0</v>
      </c>
      <c r="Y335" s="206">
        <f>Plan!EX76</f>
        <v>0</v>
      </c>
      <c r="Z335" s="207">
        <f>Plan!EX77</f>
        <v>0</v>
      </c>
      <c r="AA335" s="206">
        <f>Plan!EX78</f>
        <v>0</v>
      </c>
      <c r="AB335" s="207">
        <f>Plan!EX79</f>
        <v>0</v>
      </c>
      <c r="AC335" s="206">
        <f>Plan!EX80</f>
        <v>0</v>
      </c>
      <c r="AD335" s="207">
        <f>Plan!EX81</f>
        <v>0</v>
      </c>
      <c r="AE335" s="206">
        <f>Plan!EX82</f>
        <v>0</v>
      </c>
      <c r="AF335" s="207">
        <f>Plan!EX83</f>
        <v>0</v>
      </c>
      <c r="AG335" s="206">
        <f>Plan!EX84</f>
        <v>0</v>
      </c>
      <c r="AH335" s="207">
        <f>Plan!EX85</f>
        <v>0</v>
      </c>
      <c r="AI335" s="206">
        <f>Plan!EX86</f>
        <v>0</v>
      </c>
      <c r="AJ335" s="207">
        <f>Plan!EX87</f>
        <v>0</v>
      </c>
    </row>
    <row r="336" spans="1:36" ht="6" customHeight="1">
      <c r="A336"/>
      <c r="B336" s="98">
        <f>COUNTIF(Feiertage!$H$3:$H$200,F336)</f>
        <v>0</v>
      </c>
      <c r="C336" s="100">
        <f t="shared" si="15"/>
        <v>7</v>
      </c>
      <c r="D336" s="100">
        <f t="shared" si="16"/>
        <v>11</v>
      </c>
      <c r="E336" s="189"/>
      <c r="F336" s="188">
        <f t="shared" si="17"/>
        <v>42701</v>
      </c>
      <c r="G336" s="206">
        <f>Plan!EY58</f>
        <v>0</v>
      </c>
      <c r="H336" s="207">
        <f>Plan!EY59</f>
        <v>0</v>
      </c>
      <c r="I336" s="206">
        <f>Plan!EY60</f>
        <v>0</v>
      </c>
      <c r="J336" s="207">
        <f>Plan!EY61</f>
        <v>0</v>
      </c>
      <c r="K336" s="206">
        <f>Plan!EY62</f>
        <v>0</v>
      </c>
      <c r="L336" s="207">
        <f>Plan!EY63</f>
        <v>0</v>
      </c>
      <c r="M336" s="206">
        <f>Plan!EY64</f>
        <v>0</v>
      </c>
      <c r="N336" s="207">
        <f>Plan!EY65</f>
        <v>0</v>
      </c>
      <c r="O336" s="206">
        <f>Plan!EY66</f>
        <v>0</v>
      </c>
      <c r="P336" s="207">
        <f>Plan!EY67</f>
        <v>0</v>
      </c>
      <c r="Q336" s="206">
        <f>Plan!EY68</f>
        <v>0</v>
      </c>
      <c r="R336" s="207">
        <f>Plan!EY69</f>
        <v>0</v>
      </c>
      <c r="S336" s="206">
        <f>Plan!EY70</f>
        <v>0</v>
      </c>
      <c r="T336" s="207">
        <f>Plan!EY71</f>
        <v>0</v>
      </c>
      <c r="U336" s="206">
        <f>Plan!EY72</f>
        <v>0</v>
      </c>
      <c r="V336" s="207">
        <f>Plan!EY73</f>
        <v>0</v>
      </c>
      <c r="W336" s="206">
        <f>Plan!EY74</f>
        <v>0</v>
      </c>
      <c r="X336" s="207">
        <f>Plan!EY75</f>
        <v>0</v>
      </c>
      <c r="Y336" s="206">
        <f>Plan!EY76</f>
        <v>0</v>
      </c>
      <c r="Z336" s="207">
        <f>Plan!EY77</f>
        <v>0</v>
      </c>
      <c r="AA336" s="206">
        <f>Plan!EY78</f>
        <v>0</v>
      </c>
      <c r="AB336" s="207">
        <f>Plan!EY79</f>
        <v>0</v>
      </c>
      <c r="AC336" s="206">
        <f>Plan!EY80</f>
        <v>0</v>
      </c>
      <c r="AD336" s="207">
        <f>Plan!EY81</f>
        <v>0</v>
      </c>
      <c r="AE336" s="206">
        <f>Plan!EY82</f>
        <v>0</v>
      </c>
      <c r="AF336" s="207">
        <f>Plan!EY83</f>
        <v>0</v>
      </c>
      <c r="AG336" s="206">
        <f>Plan!EY84</f>
        <v>0</v>
      </c>
      <c r="AH336" s="207">
        <f>Plan!EY85</f>
        <v>0</v>
      </c>
      <c r="AI336" s="206">
        <f>Plan!EY86</f>
        <v>0</v>
      </c>
      <c r="AJ336" s="207">
        <f>Plan!EY87</f>
        <v>0</v>
      </c>
    </row>
    <row r="337" spans="1:36" ht="6" customHeight="1">
      <c r="A337"/>
      <c r="B337" s="98">
        <f>COUNTIF(Feiertage!$H$3:$H$200,F337)</f>
        <v>0</v>
      </c>
      <c r="C337" s="100">
        <f t="shared" si="15"/>
        <v>1</v>
      </c>
      <c r="D337" s="100">
        <f t="shared" si="16"/>
        <v>11</v>
      </c>
      <c r="E337" s="189"/>
      <c r="F337" s="188">
        <f t="shared" si="17"/>
        <v>42702</v>
      </c>
      <c r="G337" s="206">
        <f>Plan!EZ58</f>
        <v>0</v>
      </c>
      <c r="H337" s="207">
        <f>Plan!EZ59</f>
        <v>0</v>
      </c>
      <c r="I337" s="206">
        <f>Plan!EZ60</f>
        <v>0</v>
      </c>
      <c r="J337" s="207">
        <f>Plan!EZ61</f>
        <v>0</v>
      </c>
      <c r="K337" s="206">
        <f>Plan!EZ62</f>
        <v>0</v>
      </c>
      <c r="L337" s="207">
        <f>Plan!EZ63</f>
        <v>0</v>
      </c>
      <c r="M337" s="206">
        <f>Plan!EZ64</f>
        <v>0</v>
      </c>
      <c r="N337" s="207">
        <f>Plan!EZ65</f>
        <v>0</v>
      </c>
      <c r="O337" s="206">
        <f>Plan!EZ66</f>
        <v>0</v>
      </c>
      <c r="P337" s="207">
        <f>Plan!EZ67</f>
        <v>0</v>
      </c>
      <c r="Q337" s="206">
        <f>Plan!EZ68</f>
        <v>0</v>
      </c>
      <c r="R337" s="207">
        <f>Plan!EZ69</f>
        <v>0</v>
      </c>
      <c r="S337" s="206">
        <f>Plan!EZ70</f>
        <v>0</v>
      </c>
      <c r="T337" s="207">
        <f>Plan!EZ71</f>
        <v>0</v>
      </c>
      <c r="U337" s="206">
        <f>Plan!EZ72</f>
        <v>0</v>
      </c>
      <c r="V337" s="207">
        <f>Plan!EZ73</f>
        <v>0</v>
      </c>
      <c r="W337" s="206">
        <f>Plan!EZ74</f>
        <v>0</v>
      </c>
      <c r="X337" s="207">
        <f>Plan!EZ75</f>
        <v>0</v>
      </c>
      <c r="Y337" s="206">
        <f>Plan!EZ76</f>
        <v>0</v>
      </c>
      <c r="Z337" s="207">
        <f>Plan!EZ77</f>
        <v>0</v>
      </c>
      <c r="AA337" s="206">
        <f>Plan!EZ78</f>
        <v>0</v>
      </c>
      <c r="AB337" s="207">
        <f>Plan!EZ79</f>
        <v>0</v>
      </c>
      <c r="AC337" s="206">
        <f>Plan!EZ80</f>
        <v>0</v>
      </c>
      <c r="AD337" s="207">
        <f>Plan!EZ81</f>
        <v>0</v>
      </c>
      <c r="AE337" s="206">
        <f>Plan!EZ82</f>
        <v>0</v>
      </c>
      <c r="AF337" s="207">
        <f>Plan!EZ83</f>
        <v>0</v>
      </c>
      <c r="AG337" s="206">
        <f>Plan!EZ84</f>
        <v>0</v>
      </c>
      <c r="AH337" s="207">
        <f>Plan!EZ85</f>
        <v>0</v>
      </c>
      <c r="AI337" s="206">
        <f>Plan!EZ86</f>
        <v>0</v>
      </c>
      <c r="AJ337" s="207">
        <f>Plan!EZ87</f>
        <v>0</v>
      </c>
    </row>
    <row r="338" spans="1:36" ht="6" customHeight="1">
      <c r="A338"/>
      <c r="B338" s="98">
        <f>COUNTIF(Feiertage!$H$3:$H$200,F338)</f>
        <v>0</v>
      </c>
      <c r="C338" s="100">
        <f t="shared" si="15"/>
        <v>2</v>
      </c>
      <c r="D338" s="100">
        <f t="shared" si="16"/>
        <v>11</v>
      </c>
      <c r="E338" s="189"/>
      <c r="F338" s="188">
        <f t="shared" si="17"/>
        <v>42703</v>
      </c>
      <c r="G338" s="206">
        <f>Plan!FA58</f>
        <v>0</v>
      </c>
      <c r="H338" s="207">
        <f>Plan!FA59</f>
        <v>0</v>
      </c>
      <c r="I338" s="206">
        <f>Plan!FA60</f>
        <v>0</v>
      </c>
      <c r="J338" s="207">
        <f>Plan!FA61</f>
        <v>0</v>
      </c>
      <c r="K338" s="206">
        <f>Plan!FA62</f>
        <v>0</v>
      </c>
      <c r="L338" s="207">
        <f>Plan!FA63</f>
        <v>0</v>
      </c>
      <c r="M338" s="206">
        <f>Plan!FA64</f>
        <v>0</v>
      </c>
      <c r="N338" s="207">
        <f>Plan!FA65</f>
        <v>0</v>
      </c>
      <c r="O338" s="206">
        <f>Plan!FA66</f>
        <v>0</v>
      </c>
      <c r="P338" s="207">
        <f>Plan!FA67</f>
        <v>0</v>
      </c>
      <c r="Q338" s="206">
        <f>Plan!FA68</f>
        <v>0</v>
      </c>
      <c r="R338" s="207">
        <f>Plan!FA69</f>
        <v>0</v>
      </c>
      <c r="S338" s="206">
        <f>Plan!FA70</f>
        <v>0</v>
      </c>
      <c r="T338" s="207">
        <f>Plan!FA71</f>
        <v>0</v>
      </c>
      <c r="U338" s="206">
        <f>Plan!FA72</f>
        <v>0</v>
      </c>
      <c r="V338" s="207">
        <f>Plan!FA73</f>
        <v>0</v>
      </c>
      <c r="W338" s="206">
        <f>Plan!FA74</f>
        <v>0</v>
      </c>
      <c r="X338" s="207">
        <f>Plan!FA75</f>
        <v>0</v>
      </c>
      <c r="Y338" s="206">
        <f>Plan!FA76</f>
        <v>0</v>
      </c>
      <c r="Z338" s="207">
        <f>Plan!FA77</f>
        <v>0</v>
      </c>
      <c r="AA338" s="206">
        <f>Plan!FA78</f>
        <v>0</v>
      </c>
      <c r="AB338" s="207">
        <f>Plan!FA79</f>
        <v>0</v>
      </c>
      <c r="AC338" s="206">
        <f>Plan!FA80</f>
        <v>0</v>
      </c>
      <c r="AD338" s="207">
        <f>Plan!FA81</f>
        <v>0</v>
      </c>
      <c r="AE338" s="206">
        <f>Plan!FA82</f>
        <v>0</v>
      </c>
      <c r="AF338" s="207">
        <f>Plan!FA83</f>
        <v>0</v>
      </c>
      <c r="AG338" s="206">
        <f>Plan!FA84</f>
        <v>0</v>
      </c>
      <c r="AH338" s="207">
        <f>Plan!FA85</f>
        <v>0</v>
      </c>
      <c r="AI338" s="206">
        <f>Plan!FA86</f>
        <v>0</v>
      </c>
      <c r="AJ338" s="207">
        <f>Plan!FA87</f>
        <v>0</v>
      </c>
    </row>
    <row r="339" spans="1:36" ht="6" customHeight="1">
      <c r="A339"/>
      <c r="B339" s="98">
        <f>COUNTIF(Feiertage!$H$3:$H$200,F339)</f>
        <v>0</v>
      </c>
      <c r="C339" s="100">
        <f t="shared" si="15"/>
        <v>3</v>
      </c>
      <c r="D339" s="100">
        <f t="shared" si="16"/>
        <v>11</v>
      </c>
      <c r="E339" s="189"/>
      <c r="F339" s="188">
        <f t="shared" si="17"/>
        <v>42704</v>
      </c>
      <c r="G339" s="206">
        <f>Plan!FB58</f>
        <v>0</v>
      </c>
      <c r="H339" s="207">
        <f>Plan!FB59</f>
        <v>0</v>
      </c>
      <c r="I339" s="206">
        <f>Plan!FB60</f>
        <v>0</v>
      </c>
      <c r="J339" s="207">
        <f>Plan!FB61</f>
        <v>0</v>
      </c>
      <c r="K339" s="206">
        <f>Plan!FB62</f>
        <v>0</v>
      </c>
      <c r="L339" s="207">
        <f>Plan!FB63</f>
        <v>0</v>
      </c>
      <c r="M339" s="206">
        <f>Plan!FB64</f>
        <v>0</v>
      </c>
      <c r="N339" s="207">
        <f>Plan!FB65</f>
        <v>0</v>
      </c>
      <c r="O339" s="206">
        <f>Plan!FB66</f>
        <v>0</v>
      </c>
      <c r="P339" s="207">
        <f>Plan!FB67</f>
        <v>0</v>
      </c>
      <c r="Q339" s="206">
        <f>Plan!FB68</f>
        <v>0</v>
      </c>
      <c r="R339" s="207">
        <f>Plan!FB69</f>
        <v>0</v>
      </c>
      <c r="S339" s="206">
        <f>Plan!FB70</f>
        <v>0</v>
      </c>
      <c r="T339" s="207">
        <f>Plan!FB71</f>
        <v>0</v>
      </c>
      <c r="U339" s="206">
        <f>Plan!FB72</f>
        <v>0</v>
      </c>
      <c r="V339" s="207">
        <f>Plan!FB73</f>
        <v>0</v>
      </c>
      <c r="W339" s="206">
        <f>Plan!FB74</f>
        <v>0</v>
      </c>
      <c r="X339" s="207">
        <f>Plan!FB75</f>
        <v>0</v>
      </c>
      <c r="Y339" s="206">
        <f>Plan!FB76</f>
        <v>0</v>
      </c>
      <c r="Z339" s="207">
        <f>Plan!FB77</f>
        <v>0</v>
      </c>
      <c r="AA339" s="206">
        <f>Plan!FB78</f>
        <v>0</v>
      </c>
      <c r="AB339" s="207">
        <f>Plan!FB79</f>
        <v>0</v>
      </c>
      <c r="AC339" s="206">
        <f>Plan!FB80</f>
        <v>0</v>
      </c>
      <c r="AD339" s="207">
        <f>Plan!FB81</f>
        <v>0</v>
      </c>
      <c r="AE339" s="206">
        <f>Plan!FB82</f>
        <v>0</v>
      </c>
      <c r="AF339" s="207">
        <f>Plan!FB83</f>
        <v>0</v>
      </c>
      <c r="AG339" s="206">
        <f>Plan!FB84</f>
        <v>0</v>
      </c>
      <c r="AH339" s="207">
        <f>Plan!FB85</f>
        <v>0</v>
      </c>
      <c r="AI339" s="206">
        <f>Plan!FB86</f>
        <v>0</v>
      </c>
      <c r="AJ339" s="207">
        <f>Plan!FB87</f>
        <v>0</v>
      </c>
    </row>
    <row r="340" spans="1:36" ht="6" customHeight="1">
      <c r="A340"/>
      <c r="B340" s="98">
        <f>COUNTIF(Feiertage!$H$3:$H$200,F340)</f>
        <v>0</v>
      </c>
      <c r="C340" s="100">
        <f t="shared" si="15"/>
        <v>4</v>
      </c>
      <c r="D340" s="100">
        <f t="shared" si="16"/>
        <v>12</v>
      </c>
      <c r="E340" s="189"/>
      <c r="F340" s="188">
        <f t="shared" si="17"/>
        <v>42705</v>
      </c>
      <c r="G340" s="206">
        <f>Plan!FC58</f>
        <v>0</v>
      </c>
      <c r="H340" s="207">
        <f>Plan!FC59</f>
        <v>0</v>
      </c>
      <c r="I340" s="206">
        <f>Plan!FC60</f>
        <v>0</v>
      </c>
      <c r="J340" s="207">
        <f>Plan!FC61</f>
        <v>0</v>
      </c>
      <c r="K340" s="206">
        <f>Plan!FC62</f>
        <v>0</v>
      </c>
      <c r="L340" s="207">
        <f>Plan!FC63</f>
        <v>0</v>
      </c>
      <c r="M340" s="206">
        <f>Plan!FC64</f>
        <v>0</v>
      </c>
      <c r="N340" s="207">
        <f>Plan!FC65</f>
        <v>0</v>
      </c>
      <c r="O340" s="206">
        <f>Plan!FC66</f>
        <v>0</v>
      </c>
      <c r="P340" s="207">
        <f>Plan!FC67</f>
        <v>0</v>
      </c>
      <c r="Q340" s="206">
        <f>Plan!FC68</f>
        <v>0</v>
      </c>
      <c r="R340" s="207">
        <f>Plan!FC69</f>
        <v>0</v>
      </c>
      <c r="S340" s="206">
        <f>Plan!FC70</f>
        <v>0</v>
      </c>
      <c r="T340" s="207">
        <f>Plan!FC71</f>
        <v>0</v>
      </c>
      <c r="U340" s="206">
        <f>Plan!FC72</f>
        <v>0</v>
      </c>
      <c r="V340" s="207">
        <f>Plan!FC73</f>
        <v>0</v>
      </c>
      <c r="W340" s="206">
        <f>Plan!FC74</f>
        <v>0</v>
      </c>
      <c r="X340" s="207">
        <f>Plan!FC75</f>
        <v>0</v>
      </c>
      <c r="Y340" s="206">
        <f>Plan!FC76</f>
        <v>0</v>
      </c>
      <c r="Z340" s="207">
        <f>Plan!FC77</f>
        <v>0</v>
      </c>
      <c r="AA340" s="206">
        <f>Plan!FC78</f>
        <v>0</v>
      </c>
      <c r="AB340" s="207">
        <f>Plan!FC79</f>
        <v>0</v>
      </c>
      <c r="AC340" s="206">
        <f>Plan!FC80</f>
        <v>0</v>
      </c>
      <c r="AD340" s="207">
        <f>Plan!FC81</f>
        <v>0</v>
      </c>
      <c r="AE340" s="206">
        <f>Plan!FC82</f>
        <v>0</v>
      </c>
      <c r="AF340" s="207">
        <f>Plan!FC83</f>
        <v>0</v>
      </c>
      <c r="AG340" s="206">
        <f>Plan!FC84</f>
        <v>0</v>
      </c>
      <c r="AH340" s="207">
        <f>Plan!FC85</f>
        <v>0</v>
      </c>
      <c r="AI340" s="206">
        <f>Plan!FC86</f>
        <v>0</v>
      </c>
      <c r="AJ340" s="207">
        <f>Plan!FC87</f>
        <v>0</v>
      </c>
    </row>
    <row r="341" spans="1:36" ht="6" customHeight="1">
      <c r="A341"/>
      <c r="B341" s="98">
        <f>COUNTIF(Feiertage!$H$3:$H$200,F341)</f>
        <v>0</v>
      </c>
      <c r="C341" s="100">
        <f t="shared" si="15"/>
        <v>5</v>
      </c>
      <c r="D341" s="100">
        <f t="shared" si="16"/>
        <v>12</v>
      </c>
      <c r="E341" s="189"/>
      <c r="F341" s="188">
        <f t="shared" si="17"/>
        <v>42706</v>
      </c>
      <c r="G341" s="206">
        <f>Plan!FD58</f>
        <v>0</v>
      </c>
      <c r="H341" s="207">
        <f>Plan!FD59</f>
        <v>0</v>
      </c>
      <c r="I341" s="206">
        <f>Plan!FD60</f>
        <v>0</v>
      </c>
      <c r="J341" s="207">
        <f>Plan!FD61</f>
        <v>0</v>
      </c>
      <c r="K341" s="206">
        <f>Plan!FD62</f>
        <v>0</v>
      </c>
      <c r="L341" s="207">
        <f>Plan!FD63</f>
        <v>0</v>
      </c>
      <c r="M341" s="206">
        <f>Plan!FD64</f>
        <v>0</v>
      </c>
      <c r="N341" s="207">
        <f>Plan!FD65</f>
        <v>0</v>
      </c>
      <c r="O341" s="206">
        <f>Plan!FD66</f>
        <v>0</v>
      </c>
      <c r="P341" s="207">
        <f>Plan!FD67</f>
        <v>0</v>
      </c>
      <c r="Q341" s="206">
        <f>Plan!FD68</f>
        <v>0</v>
      </c>
      <c r="R341" s="207">
        <f>Plan!FD69</f>
        <v>0</v>
      </c>
      <c r="S341" s="206">
        <f>Plan!FD70</f>
        <v>0</v>
      </c>
      <c r="T341" s="207">
        <f>Plan!FD71</f>
        <v>0</v>
      </c>
      <c r="U341" s="206">
        <f>Plan!FD72</f>
        <v>0</v>
      </c>
      <c r="V341" s="207">
        <f>Plan!FD73</f>
        <v>0</v>
      </c>
      <c r="W341" s="206">
        <f>Plan!FD74</f>
        <v>0</v>
      </c>
      <c r="X341" s="207">
        <f>Plan!FD75</f>
        <v>0</v>
      </c>
      <c r="Y341" s="206">
        <f>Plan!FD76</f>
        <v>0</v>
      </c>
      <c r="Z341" s="207">
        <f>Plan!FD77</f>
        <v>0</v>
      </c>
      <c r="AA341" s="206">
        <f>Plan!FD78</f>
        <v>0</v>
      </c>
      <c r="AB341" s="207">
        <f>Plan!FD79</f>
        <v>0</v>
      </c>
      <c r="AC341" s="206">
        <f>Plan!FD80</f>
        <v>0</v>
      </c>
      <c r="AD341" s="207">
        <f>Plan!FD81</f>
        <v>0</v>
      </c>
      <c r="AE341" s="206">
        <f>Plan!FD82</f>
        <v>0</v>
      </c>
      <c r="AF341" s="207">
        <f>Plan!FD83</f>
        <v>0</v>
      </c>
      <c r="AG341" s="206">
        <f>Plan!FD84</f>
        <v>0</v>
      </c>
      <c r="AH341" s="207">
        <f>Plan!FD85</f>
        <v>0</v>
      </c>
      <c r="AI341" s="206">
        <f>Plan!FD86</f>
        <v>0</v>
      </c>
      <c r="AJ341" s="207">
        <f>Plan!FD87</f>
        <v>0</v>
      </c>
    </row>
    <row r="342" spans="1:36" ht="6" customHeight="1">
      <c r="A342"/>
      <c r="B342" s="98">
        <f>COUNTIF(Feiertage!$H$3:$H$200,F342)</f>
        <v>0</v>
      </c>
      <c r="C342" s="100">
        <f t="shared" si="15"/>
        <v>6</v>
      </c>
      <c r="D342" s="100">
        <f t="shared" si="16"/>
        <v>12</v>
      </c>
      <c r="E342" s="189"/>
      <c r="F342" s="188">
        <f t="shared" si="17"/>
        <v>42707</v>
      </c>
      <c r="G342" s="206">
        <f>Plan!FE58</f>
        <v>0</v>
      </c>
      <c r="H342" s="207">
        <f>Plan!FE59</f>
        <v>0</v>
      </c>
      <c r="I342" s="206">
        <f>Plan!FE60</f>
        <v>0</v>
      </c>
      <c r="J342" s="207">
        <f>Plan!FE61</f>
        <v>0</v>
      </c>
      <c r="K342" s="206">
        <f>Plan!FE62</f>
        <v>0</v>
      </c>
      <c r="L342" s="207">
        <f>Plan!FE63</f>
        <v>0</v>
      </c>
      <c r="M342" s="206">
        <f>Plan!FE64</f>
        <v>0</v>
      </c>
      <c r="N342" s="207">
        <f>Plan!FE65</f>
        <v>0</v>
      </c>
      <c r="O342" s="206">
        <f>Plan!FE66</f>
        <v>0</v>
      </c>
      <c r="P342" s="207">
        <f>Plan!FE67</f>
        <v>0</v>
      </c>
      <c r="Q342" s="206">
        <f>Plan!FE68</f>
        <v>0</v>
      </c>
      <c r="R342" s="207">
        <f>Plan!FE69</f>
        <v>0</v>
      </c>
      <c r="S342" s="206">
        <f>Plan!FE70</f>
        <v>0</v>
      </c>
      <c r="T342" s="207">
        <f>Plan!FE71</f>
        <v>0</v>
      </c>
      <c r="U342" s="206">
        <f>Plan!FE72</f>
        <v>0</v>
      </c>
      <c r="V342" s="207">
        <f>Plan!FE73</f>
        <v>0</v>
      </c>
      <c r="W342" s="206">
        <f>Plan!FE74</f>
        <v>0</v>
      </c>
      <c r="X342" s="207">
        <f>Plan!FE75</f>
        <v>0</v>
      </c>
      <c r="Y342" s="206">
        <f>Plan!FE76</f>
        <v>0</v>
      </c>
      <c r="Z342" s="207">
        <f>Plan!FE77</f>
        <v>0</v>
      </c>
      <c r="AA342" s="206">
        <f>Plan!FE78</f>
        <v>0</v>
      </c>
      <c r="AB342" s="207">
        <f>Plan!FE79</f>
        <v>0</v>
      </c>
      <c r="AC342" s="206">
        <f>Plan!FE80</f>
        <v>0</v>
      </c>
      <c r="AD342" s="207">
        <f>Plan!FE81</f>
        <v>0</v>
      </c>
      <c r="AE342" s="206">
        <f>Plan!FE82</f>
        <v>0</v>
      </c>
      <c r="AF342" s="207">
        <f>Plan!FE83</f>
        <v>0</v>
      </c>
      <c r="AG342" s="206">
        <f>Plan!FE84</f>
        <v>0</v>
      </c>
      <c r="AH342" s="207">
        <f>Plan!FE85</f>
        <v>0</v>
      </c>
      <c r="AI342" s="206">
        <f>Plan!FE86</f>
        <v>0</v>
      </c>
      <c r="AJ342" s="207">
        <f>Plan!FE87</f>
        <v>0</v>
      </c>
    </row>
    <row r="343" spans="1:36" ht="6" customHeight="1">
      <c r="A343"/>
      <c r="B343" s="98">
        <f>COUNTIF(Feiertage!$H$3:$H$200,F343)</f>
        <v>0</v>
      </c>
      <c r="C343" s="100">
        <f t="shared" si="15"/>
        <v>7</v>
      </c>
      <c r="D343" s="100">
        <f t="shared" si="16"/>
        <v>12</v>
      </c>
      <c r="E343" s="189"/>
      <c r="F343" s="188">
        <f t="shared" si="17"/>
        <v>42708</v>
      </c>
      <c r="G343" s="206">
        <f>Plan!FF58</f>
        <v>0</v>
      </c>
      <c r="H343" s="207">
        <f>Plan!FF59</f>
        <v>0</v>
      </c>
      <c r="I343" s="206">
        <f>Plan!FF60</f>
        <v>0</v>
      </c>
      <c r="J343" s="207">
        <f>Plan!FF61</f>
        <v>0</v>
      </c>
      <c r="K343" s="206">
        <f>Plan!FF62</f>
        <v>0</v>
      </c>
      <c r="L343" s="207">
        <f>Plan!FF63</f>
        <v>0</v>
      </c>
      <c r="M343" s="206">
        <f>Plan!FF64</f>
        <v>0</v>
      </c>
      <c r="N343" s="207">
        <f>Plan!FF65</f>
        <v>0</v>
      </c>
      <c r="O343" s="206">
        <f>Plan!FF66</f>
        <v>0</v>
      </c>
      <c r="P343" s="207">
        <f>Plan!FF67</f>
        <v>0</v>
      </c>
      <c r="Q343" s="206">
        <f>Plan!FF68</f>
        <v>0</v>
      </c>
      <c r="R343" s="207">
        <f>Plan!FF69</f>
        <v>0</v>
      </c>
      <c r="S343" s="206">
        <f>Plan!FF70</f>
        <v>0</v>
      </c>
      <c r="T343" s="207">
        <f>Plan!FF71</f>
        <v>0</v>
      </c>
      <c r="U343" s="206">
        <f>Plan!FF72</f>
        <v>0</v>
      </c>
      <c r="V343" s="207">
        <f>Plan!FF73</f>
        <v>0</v>
      </c>
      <c r="W343" s="206">
        <f>Plan!FF74</f>
        <v>0</v>
      </c>
      <c r="X343" s="207">
        <f>Plan!FF75</f>
        <v>0</v>
      </c>
      <c r="Y343" s="206">
        <f>Plan!FF76</f>
        <v>0</v>
      </c>
      <c r="Z343" s="207">
        <f>Plan!FF77</f>
        <v>0</v>
      </c>
      <c r="AA343" s="206">
        <f>Plan!FF78</f>
        <v>0</v>
      </c>
      <c r="AB343" s="207">
        <f>Plan!FF79</f>
        <v>0</v>
      </c>
      <c r="AC343" s="206">
        <f>Plan!FF80</f>
        <v>0</v>
      </c>
      <c r="AD343" s="207">
        <f>Plan!FF81</f>
        <v>0</v>
      </c>
      <c r="AE343" s="206">
        <f>Plan!FF82</f>
        <v>0</v>
      </c>
      <c r="AF343" s="207">
        <f>Plan!FF83</f>
        <v>0</v>
      </c>
      <c r="AG343" s="206">
        <f>Plan!FF84</f>
        <v>0</v>
      </c>
      <c r="AH343" s="207">
        <f>Plan!FF85</f>
        <v>0</v>
      </c>
      <c r="AI343" s="206">
        <f>Plan!FF86</f>
        <v>0</v>
      </c>
      <c r="AJ343" s="207">
        <f>Plan!FF87</f>
        <v>0</v>
      </c>
    </row>
    <row r="344" spans="1:36" ht="6" customHeight="1">
      <c r="A344"/>
      <c r="B344" s="98">
        <f>COUNTIF(Feiertage!$H$3:$H$200,F344)</f>
        <v>0</v>
      </c>
      <c r="C344" s="100">
        <f t="shared" si="15"/>
        <v>1</v>
      </c>
      <c r="D344" s="100">
        <f t="shared" si="16"/>
        <v>12</v>
      </c>
      <c r="E344" s="189"/>
      <c r="F344" s="188">
        <f t="shared" si="17"/>
        <v>42709</v>
      </c>
      <c r="G344" s="206">
        <f>Plan!FG58</f>
        <v>0</v>
      </c>
      <c r="H344" s="207">
        <f>Plan!FG59</f>
        <v>0</v>
      </c>
      <c r="I344" s="206">
        <f>Plan!FG60</f>
        <v>0</v>
      </c>
      <c r="J344" s="207">
        <f>Plan!FG61</f>
        <v>0</v>
      </c>
      <c r="K344" s="206">
        <f>Plan!FG62</f>
        <v>0</v>
      </c>
      <c r="L344" s="207">
        <f>Plan!FG63</f>
        <v>0</v>
      </c>
      <c r="M344" s="206">
        <f>Plan!FG64</f>
        <v>0</v>
      </c>
      <c r="N344" s="207">
        <f>Plan!FG65</f>
        <v>0</v>
      </c>
      <c r="O344" s="206">
        <f>Plan!FG66</f>
        <v>0</v>
      </c>
      <c r="P344" s="207">
        <f>Plan!FG67</f>
        <v>0</v>
      </c>
      <c r="Q344" s="206">
        <f>Plan!FG68</f>
        <v>0</v>
      </c>
      <c r="R344" s="207">
        <f>Plan!FG69</f>
        <v>0</v>
      </c>
      <c r="S344" s="206">
        <f>Plan!FG70</f>
        <v>0</v>
      </c>
      <c r="T344" s="207">
        <f>Plan!FG71</f>
        <v>0</v>
      </c>
      <c r="U344" s="206">
        <f>Plan!FG72</f>
        <v>0</v>
      </c>
      <c r="V344" s="207">
        <f>Plan!FG73</f>
        <v>0</v>
      </c>
      <c r="W344" s="206">
        <f>Plan!FG74</f>
        <v>0</v>
      </c>
      <c r="X344" s="207">
        <f>Plan!FG75</f>
        <v>0</v>
      </c>
      <c r="Y344" s="206">
        <f>Plan!FG76</f>
        <v>0</v>
      </c>
      <c r="Z344" s="207">
        <f>Plan!FG77</f>
        <v>0</v>
      </c>
      <c r="AA344" s="206">
        <f>Plan!FG78</f>
        <v>0</v>
      </c>
      <c r="AB344" s="207">
        <f>Plan!FG79</f>
        <v>0</v>
      </c>
      <c r="AC344" s="206">
        <f>Plan!FG80</f>
        <v>0</v>
      </c>
      <c r="AD344" s="207">
        <f>Plan!FG81</f>
        <v>0</v>
      </c>
      <c r="AE344" s="206">
        <f>Plan!FG82</f>
        <v>0</v>
      </c>
      <c r="AF344" s="207">
        <f>Plan!FG83</f>
        <v>0</v>
      </c>
      <c r="AG344" s="206">
        <f>Plan!FG84</f>
        <v>0</v>
      </c>
      <c r="AH344" s="207">
        <f>Plan!FG85</f>
        <v>0</v>
      </c>
      <c r="AI344" s="206">
        <f>Plan!FG86</f>
        <v>0</v>
      </c>
      <c r="AJ344" s="207">
        <f>Plan!FG87</f>
        <v>0</v>
      </c>
    </row>
    <row r="345" spans="1:36" ht="6" customHeight="1">
      <c r="A345"/>
      <c r="B345" s="98">
        <f>COUNTIF(Feiertage!$H$3:$H$200,F345)</f>
        <v>0</v>
      </c>
      <c r="C345" s="100">
        <f t="shared" si="15"/>
        <v>2</v>
      </c>
      <c r="D345" s="100">
        <f t="shared" si="16"/>
        <v>12</v>
      </c>
      <c r="E345" s="189"/>
      <c r="F345" s="188">
        <f t="shared" si="17"/>
        <v>42710</v>
      </c>
      <c r="G345" s="206">
        <f>Plan!FH58</f>
        <v>0</v>
      </c>
      <c r="H345" s="207">
        <f>Plan!FH59</f>
        <v>0</v>
      </c>
      <c r="I345" s="206">
        <f>Plan!FH60</f>
        <v>0</v>
      </c>
      <c r="J345" s="207">
        <f>Plan!FH61</f>
        <v>0</v>
      </c>
      <c r="K345" s="206">
        <f>Plan!FH62</f>
        <v>0</v>
      </c>
      <c r="L345" s="207">
        <f>Plan!FH63</f>
        <v>0</v>
      </c>
      <c r="M345" s="206">
        <f>Plan!FH64</f>
        <v>0</v>
      </c>
      <c r="N345" s="207">
        <f>Plan!FH65</f>
        <v>0</v>
      </c>
      <c r="O345" s="206">
        <f>Plan!FH66</f>
        <v>0</v>
      </c>
      <c r="P345" s="207">
        <f>Plan!FH67</f>
        <v>0</v>
      </c>
      <c r="Q345" s="206">
        <f>Plan!FH68</f>
        <v>0</v>
      </c>
      <c r="R345" s="207">
        <f>Plan!FH69</f>
        <v>0</v>
      </c>
      <c r="S345" s="206">
        <f>Plan!FH70</f>
        <v>0</v>
      </c>
      <c r="T345" s="207">
        <f>Plan!FH71</f>
        <v>0</v>
      </c>
      <c r="U345" s="206">
        <f>Plan!FH72</f>
        <v>0</v>
      </c>
      <c r="V345" s="207">
        <f>Plan!FH73</f>
        <v>0</v>
      </c>
      <c r="W345" s="206">
        <f>Plan!FH74</f>
        <v>0</v>
      </c>
      <c r="X345" s="207">
        <f>Plan!FH75</f>
        <v>0</v>
      </c>
      <c r="Y345" s="206">
        <f>Plan!FH76</f>
        <v>0</v>
      </c>
      <c r="Z345" s="207">
        <f>Plan!FH77</f>
        <v>0</v>
      </c>
      <c r="AA345" s="206">
        <f>Plan!FH78</f>
        <v>0</v>
      </c>
      <c r="AB345" s="207">
        <f>Plan!FH79</f>
        <v>0</v>
      </c>
      <c r="AC345" s="206">
        <f>Plan!FH80</f>
        <v>0</v>
      </c>
      <c r="AD345" s="207">
        <f>Plan!FH81</f>
        <v>0</v>
      </c>
      <c r="AE345" s="206">
        <f>Plan!FH82</f>
        <v>0</v>
      </c>
      <c r="AF345" s="207">
        <f>Plan!FH83</f>
        <v>0</v>
      </c>
      <c r="AG345" s="206">
        <f>Plan!FH84</f>
        <v>0</v>
      </c>
      <c r="AH345" s="207">
        <f>Plan!FH85</f>
        <v>0</v>
      </c>
      <c r="AI345" s="206">
        <f>Plan!FH86</f>
        <v>0</v>
      </c>
      <c r="AJ345" s="207">
        <f>Plan!FH87</f>
        <v>0</v>
      </c>
    </row>
    <row r="346" spans="1:36" ht="6" customHeight="1">
      <c r="A346"/>
      <c r="B346" s="98">
        <f>COUNTIF(Feiertage!$H$3:$H$200,F346)</f>
        <v>0</v>
      </c>
      <c r="C346" s="100">
        <f t="shared" si="15"/>
        <v>3</v>
      </c>
      <c r="D346" s="100">
        <f t="shared" si="16"/>
        <v>12</v>
      </c>
      <c r="E346" s="189"/>
      <c r="F346" s="188">
        <f t="shared" si="17"/>
        <v>42711</v>
      </c>
      <c r="G346" s="206">
        <f>Plan!FI58</f>
        <v>0</v>
      </c>
      <c r="H346" s="207">
        <f>Plan!FI59</f>
        <v>0</v>
      </c>
      <c r="I346" s="206">
        <f>Plan!FI60</f>
        <v>0</v>
      </c>
      <c r="J346" s="207">
        <f>Plan!FI61</f>
        <v>0</v>
      </c>
      <c r="K346" s="206">
        <f>Plan!FI62</f>
        <v>0</v>
      </c>
      <c r="L346" s="207">
        <f>Plan!FI63</f>
        <v>0</v>
      </c>
      <c r="M346" s="206">
        <f>Plan!FI64</f>
        <v>0</v>
      </c>
      <c r="N346" s="207">
        <f>Plan!FI65</f>
        <v>0</v>
      </c>
      <c r="O346" s="206">
        <f>Plan!FI66</f>
        <v>0</v>
      </c>
      <c r="P346" s="207">
        <f>Plan!FI67</f>
        <v>0</v>
      </c>
      <c r="Q346" s="206">
        <f>Plan!FI68</f>
        <v>0</v>
      </c>
      <c r="R346" s="207">
        <f>Plan!FI69</f>
        <v>0</v>
      </c>
      <c r="S346" s="206">
        <f>Plan!FI70</f>
        <v>0</v>
      </c>
      <c r="T346" s="207">
        <f>Plan!FI71</f>
        <v>0</v>
      </c>
      <c r="U346" s="206">
        <f>Plan!FI72</f>
        <v>0</v>
      </c>
      <c r="V346" s="207">
        <f>Plan!FI73</f>
        <v>0</v>
      </c>
      <c r="W346" s="206">
        <f>Plan!FI74</f>
        <v>0</v>
      </c>
      <c r="X346" s="207">
        <f>Plan!FI75</f>
        <v>0</v>
      </c>
      <c r="Y346" s="206">
        <f>Plan!FI76</f>
        <v>0</v>
      </c>
      <c r="Z346" s="207">
        <f>Plan!FI77</f>
        <v>0</v>
      </c>
      <c r="AA346" s="206">
        <f>Plan!FI78</f>
        <v>0</v>
      </c>
      <c r="AB346" s="207">
        <f>Plan!FI79</f>
        <v>0</v>
      </c>
      <c r="AC346" s="206">
        <f>Plan!FI80</f>
        <v>0</v>
      </c>
      <c r="AD346" s="207">
        <f>Plan!FI81</f>
        <v>0</v>
      </c>
      <c r="AE346" s="206">
        <f>Plan!FI82</f>
        <v>0</v>
      </c>
      <c r="AF346" s="207">
        <f>Plan!FI83</f>
        <v>0</v>
      </c>
      <c r="AG346" s="206">
        <f>Plan!FI84</f>
        <v>0</v>
      </c>
      <c r="AH346" s="207">
        <f>Plan!FI85</f>
        <v>0</v>
      </c>
      <c r="AI346" s="206">
        <f>Plan!FI86</f>
        <v>0</v>
      </c>
      <c r="AJ346" s="207">
        <f>Plan!FI87</f>
        <v>0</v>
      </c>
    </row>
    <row r="347" spans="1:36" ht="6" customHeight="1">
      <c r="A347"/>
      <c r="B347" s="98">
        <f>COUNTIF(Feiertage!$H$3:$H$200,F347)</f>
        <v>0</v>
      </c>
      <c r="C347" s="100">
        <f t="shared" si="15"/>
        <v>4</v>
      </c>
      <c r="D347" s="100">
        <f t="shared" si="16"/>
        <v>12</v>
      </c>
      <c r="E347" s="189"/>
      <c r="F347" s="188">
        <f t="shared" si="17"/>
        <v>42712</v>
      </c>
      <c r="G347" s="206">
        <f>Plan!FJ58</f>
        <v>0</v>
      </c>
      <c r="H347" s="207">
        <f>Plan!FJ59</f>
        <v>0</v>
      </c>
      <c r="I347" s="206">
        <f>Plan!FJ60</f>
        <v>0</v>
      </c>
      <c r="J347" s="207">
        <f>Plan!FJ61</f>
        <v>0</v>
      </c>
      <c r="K347" s="206">
        <f>Plan!FJ62</f>
        <v>0</v>
      </c>
      <c r="L347" s="207">
        <f>Plan!FJ63</f>
        <v>0</v>
      </c>
      <c r="M347" s="206">
        <f>Plan!FJ64</f>
        <v>0</v>
      </c>
      <c r="N347" s="207">
        <f>Plan!FJ65</f>
        <v>0</v>
      </c>
      <c r="O347" s="206">
        <f>Plan!FJ66</f>
        <v>0</v>
      </c>
      <c r="P347" s="207">
        <f>Plan!FJ67</f>
        <v>0</v>
      </c>
      <c r="Q347" s="206">
        <f>Plan!FJ68</f>
        <v>0</v>
      </c>
      <c r="R347" s="207">
        <f>Plan!FJ69</f>
        <v>0</v>
      </c>
      <c r="S347" s="206">
        <f>Plan!FJ70</f>
        <v>0</v>
      </c>
      <c r="T347" s="207">
        <f>Plan!FJ71</f>
        <v>0</v>
      </c>
      <c r="U347" s="206">
        <f>Plan!FJ72</f>
        <v>0</v>
      </c>
      <c r="V347" s="207">
        <f>Plan!FJ73</f>
        <v>0</v>
      </c>
      <c r="W347" s="206">
        <f>Plan!FJ74</f>
        <v>0</v>
      </c>
      <c r="X347" s="207">
        <f>Plan!FJ75</f>
        <v>0</v>
      </c>
      <c r="Y347" s="206">
        <f>Plan!FJ76</f>
        <v>0</v>
      </c>
      <c r="Z347" s="207">
        <f>Plan!FJ77</f>
        <v>0</v>
      </c>
      <c r="AA347" s="206">
        <f>Plan!FJ78</f>
        <v>0</v>
      </c>
      <c r="AB347" s="207">
        <f>Plan!FJ79</f>
        <v>0</v>
      </c>
      <c r="AC347" s="206">
        <f>Plan!FJ80</f>
        <v>0</v>
      </c>
      <c r="AD347" s="207">
        <f>Plan!FJ81</f>
        <v>0</v>
      </c>
      <c r="AE347" s="206">
        <f>Plan!FJ82</f>
        <v>0</v>
      </c>
      <c r="AF347" s="207">
        <f>Plan!FJ83</f>
        <v>0</v>
      </c>
      <c r="AG347" s="206">
        <f>Plan!FJ84</f>
        <v>0</v>
      </c>
      <c r="AH347" s="207">
        <f>Plan!FJ85</f>
        <v>0</v>
      </c>
      <c r="AI347" s="206">
        <f>Plan!FJ86</f>
        <v>0</v>
      </c>
      <c r="AJ347" s="207">
        <f>Plan!FJ87</f>
        <v>0</v>
      </c>
    </row>
    <row r="348" spans="1:36" ht="6" customHeight="1">
      <c r="A348"/>
      <c r="B348" s="98">
        <f>COUNTIF(Feiertage!$H$3:$H$200,F348)</f>
        <v>0</v>
      </c>
      <c r="C348" s="100">
        <f t="shared" si="15"/>
        <v>5</v>
      </c>
      <c r="D348" s="100">
        <f t="shared" si="16"/>
        <v>12</v>
      </c>
      <c r="E348" s="189"/>
      <c r="F348" s="188">
        <f t="shared" si="17"/>
        <v>42713</v>
      </c>
      <c r="G348" s="206">
        <f>Plan!FK58</f>
        <v>0</v>
      </c>
      <c r="H348" s="207">
        <f>Plan!FK59</f>
        <v>0</v>
      </c>
      <c r="I348" s="206">
        <f>Plan!FK60</f>
        <v>0</v>
      </c>
      <c r="J348" s="207">
        <f>Plan!FK61</f>
        <v>0</v>
      </c>
      <c r="K348" s="206">
        <f>Plan!FK62</f>
        <v>0</v>
      </c>
      <c r="L348" s="207">
        <f>Plan!FK63</f>
        <v>0</v>
      </c>
      <c r="M348" s="206">
        <f>Plan!FK64</f>
        <v>0</v>
      </c>
      <c r="N348" s="207">
        <f>Plan!FK65</f>
        <v>0</v>
      </c>
      <c r="O348" s="206">
        <f>Plan!FK66</f>
        <v>0</v>
      </c>
      <c r="P348" s="207">
        <f>Plan!FK67</f>
        <v>0</v>
      </c>
      <c r="Q348" s="206">
        <f>Plan!FK68</f>
        <v>0</v>
      </c>
      <c r="R348" s="207">
        <f>Plan!FK69</f>
        <v>0</v>
      </c>
      <c r="S348" s="206">
        <f>Plan!FK70</f>
        <v>0</v>
      </c>
      <c r="T348" s="207">
        <f>Plan!FK71</f>
        <v>0</v>
      </c>
      <c r="U348" s="206">
        <f>Plan!FK72</f>
        <v>0</v>
      </c>
      <c r="V348" s="207">
        <f>Plan!FK73</f>
        <v>0</v>
      </c>
      <c r="W348" s="206">
        <f>Plan!FK74</f>
        <v>0</v>
      </c>
      <c r="X348" s="207">
        <f>Plan!FK75</f>
        <v>0</v>
      </c>
      <c r="Y348" s="206">
        <f>Plan!FK76</f>
        <v>0</v>
      </c>
      <c r="Z348" s="207">
        <f>Plan!FK77</f>
        <v>0</v>
      </c>
      <c r="AA348" s="206">
        <f>Plan!FK78</f>
        <v>0</v>
      </c>
      <c r="AB348" s="207">
        <f>Plan!FK79</f>
        <v>0</v>
      </c>
      <c r="AC348" s="206">
        <f>Plan!FK80</f>
        <v>0</v>
      </c>
      <c r="AD348" s="207">
        <f>Plan!FK81</f>
        <v>0</v>
      </c>
      <c r="AE348" s="206">
        <f>Plan!FK82</f>
        <v>0</v>
      </c>
      <c r="AF348" s="207">
        <f>Plan!FK83</f>
        <v>0</v>
      </c>
      <c r="AG348" s="206">
        <f>Plan!FK84</f>
        <v>0</v>
      </c>
      <c r="AH348" s="207">
        <f>Plan!FK85</f>
        <v>0</v>
      </c>
      <c r="AI348" s="206">
        <f>Plan!FK86</f>
        <v>0</v>
      </c>
      <c r="AJ348" s="207">
        <f>Plan!FK87</f>
        <v>0</v>
      </c>
    </row>
    <row r="349" spans="1:36" ht="6" customHeight="1">
      <c r="A349"/>
      <c r="B349" s="98">
        <f>COUNTIF(Feiertage!$H$3:$H$200,F349)</f>
        <v>0</v>
      </c>
      <c r="C349" s="100">
        <f t="shared" si="15"/>
        <v>6</v>
      </c>
      <c r="D349" s="100">
        <f t="shared" si="16"/>
        <v>12</v>
      </c>
      <c r="E349" s="189"/>
      <c r="F349" s="188">
        <f t="shared" si="17"/>
        <v>42714</v>
      </c>
      <c r="G349" s="206">
        <f>Plan!FL58</f>
        <v>0</v>
      </c>
      <c r="H349" s="207">
        <f>Plan!FL59</f>
        <v>0</v>
      </c>
      <c r="I349" s="206">
        <f>Plan!FL60</f>
        <v>0</v>
      </c>
      <c r="J349" s="207">
        <f>Plan!FL61</f>
        <v>0</v>
      </c>
      <c r="K349" s="206">
        <f>Plan!FL62</f>
        <v>0</v>
      </c>
      <c r="L349" s="207">
        <f>Plan!FL63</f>
        <v>0</v>
      </c>
      <c r="M349" s="206">
        <f>Plan!FL64</f>
        <v>0</v>
      </c>
      <c r="N349" s="207">
        <f>Plan!FL65</f>
        <v>0</v>
      </c>
      <c r="O349" s="206">
        <f>Plan!FL66</f>
        <v>0</v>
      </c>
      <c r="P349" s="207">
        <f>Plan!FL67</f>
        <v>0</v>
      </c>
      <c r="Q349" s="206">
        <f>Plan!FL68</f>
        <v>0</v>
      </c>
      <c r="R349" s="207">
        <f>Plan!FL69</f>
        <v>0</v>
      </c>
      <c r="S349" s="206">
        <f>Plan!FL70</f>
        <v>0</v>
      </c>
      <c r="T349" s="207">
        <f>Plan!FL71</f>
        <v>0</v>
      </c>
      <c r="U349" s="206">
        <f>Plan!FL72</f>
        <v>0</v>
      </c>
      <c r="V349" s="207">
        <f>Plan!FL73</f>
        <v>0</v>
      </c>
      <c r="W349" s="206">
        <f>Plan!FL74</f>
        <v>0</v>
      </c>
      <c r="X349" s="207">
        <f>Plan!FL75</f>
        <v>0</v>
      </c>
      <c r="Y349" s="206">
        <f>Plan!FL76</f>
        <v>0</v>
      </c>
      <c r="Z349" s="207">
        <f>Plan!FL77</f>
        <v>0</v>
      </c>
      <c r="AA349" s="206">
        <f>Plan!FL78</f>
        <v>0</v>
      </c>
      <c r="AB349" s="207">
        <f>Plan!FL79</f>
        <v>0</v>
      </c>
      <c r="AC349" s="206">
        <f>Plan!FL80</f>
        <v>0</v>
      </c>
      <c r="AD349" s="207">
        <f>Plan!FL81</f>
        <v>0</v>
      </c>
      <c r="AE349" s="206">
        <f>Plan!FL82</f>
        <v>0</v>
      </c>
      <c r="AF349" s="207">
        <f>Plan!FL83</f>
        <v>0</v>
      </c>
      <c r="AG349" s="206">
        <f>Plan!FL84</f>
        <v>0</v>
      </c>
      <c r="AH349" s="207">
        <f>Plan!FL85</f>
        <v>0</v>
      </c>
      <c r="AI349" s="206">
        <f>Plan!FL86</f>
        <v>0</v>
      </c>
      <c r="AJ349" s="207">
        <f>Plan!FL87</f>
        <v>0</v>
      </c>
    </row>
    <row r="350" spans="1:36" ht="6" customHeight="1">
      <c r="A350"/>
      <c r="B350" s="98">
        <f>COUNTIF(Feiertage!$H$3:$H$200,F350)</f>
        <v>0</v>
      </c>
      <c r="C350" s="100">
        <f t="shared" si="15"/>
        <v>7</v>
      </c>
      <c r="D350" s="100">
        <f t="shared" si="16"/>
        <v>12</v>
      </c>
      <c r="E350" s="189"/>
      <c r="F350" s="188">
        <f t="shared" si="17"/>
        <v>42715</v>
      </c>
      <c r="G350" s="206">
        <f>Plan!FM58</f>
        <v>0</v>
      </c>
      <c r="H350" s="207">
        <f>Plan!FM59</f>
        <v>0</v>
      </c>
      <c r="I350" s="206">
        <f>Plan!FM60</f>
        <v>0</v>
      </c>
      <c r="J350" s="207">
        <f>Plan!FM61</f>
        <v>0</v>
      </c>
      <c r="K350" s="206">
        <f>Plan!FM62</f>
        <v>0</v>
      </c>
      <c r="L350" s="207">
        <f>Plan!FM63</f>
        <v>0</v>
      </c>
      <c r="M350" s="206">
        <f>Plan!FM64</f>
        <v>0</v>
      </c>
      <c r="N350" s="207">
        <f>Plan!FM65</f>
        <v>0</v>
      </c>
      <c r="O350" s="206">
        <f>Plan!FM66</f>
        <v>0</v>
      </c>
      <c r="P350" s="207">
        <f>Plan!FM67</f>
        <v>0</v>
      </c>
      <c r="Q350" s="206">
        <f>Plan!FM68</f>
        <v>0</v>
      </c>
      <c r="R350" s="207">
        <f>Plan!FM69</f>
        <v>0</v>
      </c>
      <c r="S350" s="206">
        <f>Plan!FM70</f>
        <v>0</v>
      </c>
      <c r="T350" s="207">
        <f>Plan!FM71</f>
        <v>0</v>
      </c>
      <c r="U350" s="206">
        <f>Plan!FM72</f>
        <v>0</v>
      </c>
      <c r="V350" s="207">
        <f>Plan!FM73</f>
        <v>0</v>
      </c>
      <c r="W350" s="206">
        <f>Plan!FM74</f>
        <v>0</v>
      </c>
      <c r="X350" s="207">
        <f>Plan!FM75</f>
        <v>0</v>
      </c>
      <c r="Y350" s="206">
        <f>Plan!FM76</f>
        <v>0</v>
      </c>
      <c r="Z350" s="207">
        <f>Plan!FM77</f>
        <v>0</v>
      </c>
      <c r="AA350" s="206">
        <f>Plan!FM78</f>
        <v>0</v>
      </c>
      <c r="AB350" s="207">
        <f>Plan!FM79</f>
        <v>0</v>
      </c>
      <c r="AC350" s="206">
        <f>Plan!FM80</f>
        <v>0</v>
      </c>
      <c r="AD350" s="207">
        <f>Plan!FM81</f>
        <v>0</v>
      </c>
      <c r="AE350" s="206">
        <f>Plan!FM82</f>
        <v>0</v>
      </c>
      <c r="AF350" s="207">
        <f>Plan!FM83</f>
        <v>0</v>
      </c>
      <c r="AG350" s="206">
        <f>Plan!FM84</f>
        <v>0</v>
      </c>
      <c r="AH350" s="207">
        <f>Plan!FM85</f>
        <v>0</v>
      </c>
      <c r="AI350" s="206">
        <f>Plan!FM86</f>
        <v>0</v>
      </c>
      <c r="AJ350" s="207">
        <f>Plan!FM87</f>
        <v>0</v>
      </c>
    </row>
    <row r="351" spans="1:36" ht="6" customHeight="1">
      <c r="A351"/>
      <c r="B351" s="98">
        <f>COUNTIF(Feiertage!$H$3:$H$200,F351)</f>
        <v>0</v>
      </c>
      <c r="C351" s="100">
        <f t="shared" si="15"/>
        <v>1</v>
      </c>
      <c r="D351" s="100">
        <f t="shared" si="16"/>
        <v>12</v>
      </c>
      <c r="E351" s="189" t="s">
        <v>20</v>
      </c>
      <c r="F351" s="188">
        <f t="shared" si="17"/>
        <v>42716</v>
      </c>
      <c r="G351" s="206">
        <f>Plan!FN58</f>
        <v>0</v>
      </c>
      <c r="H351" s="207">
        <f>Plan!FN59</f>
        <v>0</v>
      </c>
      <c r="I351" s="206">
        <f>Plan!FN60</f>
        <v>0</v>
      </c>
      <c r="J351" s="207">
        <f>Plan!FN61</f>
        <v>0</v>
      </c>
      <c r="K351" s="206">
        <f>Plan!FN62</f>
        <v>0</v>
      </c>
      <c r="L351" s="207">
        <f>Plan!FN63</f>
        <v>0</v>
      </c>
      <c r="M351" s="206">
        <f>Plan!FN64</f>
        <v>0</v>
      </c>
      <c r="N351" s="207">
        <f>Plan!FN65</f>
        <v>0</v>
      </c>
      <c r="O351" s="206">
        <f>Plan!FN66</f>
        <v>0</v>
      </c>
      <c r="P351" s="207">
        <f>Plan!FN67</f>
        <v>0</v>
      </c>
      <c r="Q351" s="206">
        <f>Plan!FN68</f>
        <v>0</v>
      </c>
      <c r="R351" s="207">
        <f>Plan!FN69</f>
        <v>0</v>
      </c>
      <c r="S351" s="206">
        <f>Plan!FN70</f>
        <v>0</v>
      </c>
      <c r="T351" s="207">
        <f>Plan!FN71</f>
        <v>0</v>
      </c>
      <c r="U351" s="206">
        <f>Plan!FN72</f>
        <v>0</v>
      </c>
      <c r="V351" s="207">
        <f>Plan!FN73</f>
        <v>0</v>
      </c>
      <c r="W351" s="206">
        <f>Plan!FN74</f>
        <v>0</v>
      </c>
      <c r="X351" s="207">
        <f>Plan!FN75</f>
        <v>0</v>
      </c>
      <c r="Y351" s="206">
        <f>Plan!FN76</f>
        <v>0</v>
      </c>
      <c r="Z351" s="207">
        <f>Plan!FN77</f>
        <v>0</v>
      </c>
      <c r="AA351" s="206">
        <f>Plan!FN78</f>
        <v>0</v>
      </c>
      <c r="AB351" s="207">
        <f>Plan!FN79</f>
        <v>0</v>
      </c>
      <c r="AC351" s="206">
        <f>Plan!FN80</f>
        <v>0</v>
      </c>
      <c r="AD351" s="207">
        <f>Plan!FN81</f>
        <v>0</v>
      </c>
      <c r="AE351" s="206">
        <f>Plan!FN82</f>
        <v>0</v>
      </c>
      <c r="AF351" s="207">
        <f>Plan!FN83</f>
        <v>0</v>
      </c>
      <c r="AG351" s="206">
        <f>Plan!FN84</f>
        <v>0</v>
      </c>
      <c r="AH351" s="207">
        <f>Plan!FN85</f>
        <v>0</v>
      </c>
      <c r="AI351" s="206">
        <f>Plan!FN86</f>
        <v>0</v>
      </c>
      <c r="AJ351" s="207">
        <f>Plan!FN87</f>
        <v>0</v>
      </c>
    </row>
    <row r="352" spans="1:36" ht="6" customHeight="1">
      <c r="A352"/>
      <c r="B352" s="98">
        <f>COUNTIF(Feiertage!$H$3:$H$200,F352)</f>
        <v>0</v>
      </c>
      <c r="C352" s="100">
        <f t="shared" si="15"/>
        <v>2</v>
      </c>
      <c r="D352" s="100">
        <f t="shared" si="16"/>
        <v>12</v>
      </c>
      <c r="E352" s="189" t="s">
        <v>6</v>
      </c>
      <c r="F352" s="188">
        <f t="shared" si="17"/>
        <v>42717</v>
      </c>
      <c r="G352" s="206">
        <f>Plan!FO58</f>
        <v>0</v>
      </c>
      <c r="H352" s="207">
        <f>Plan!FO59</f>
        <v>0</v>
      </c>
      <c r="I352" s="206">
        <f>Plan!FO60</f>
        <v>0</v>
      </c>
      <c r="J352" s="207">
        <f>Plan!FO61</f>
        <v>0</v>
      </c>
      <c r="K352" s="206">
        <f>Plan!FO62</f>
        <v>0</v>
      </c>
      <c r="L352" s="207">
        <f>Plan!FO63</f>
        <v>0</v>
      </c>
      <c r="M352" s="206">
        <f>Plan!FO64</f>
        <v>0</v>
      </c>
      <c r="N352" s="207">
        <f>Plan!FO65</f>
        <v>0</v>
      </c>
      <c r="O352" s="206">
        <f>Plan!FO66</f>
        <v>0</v>
      </c>
      <c r="P352" s="207">
        <f>Plan!FO67</f>
        <v>0</v>
      </c>
      <c r="Q352" s="206">
        <f>Plan!FO68</f>
        <v>0</v>
      </c>
      <c r="R352" s="207">
        <f>Plan!FO69</f>
        <v>0</v>
      </c>
      <c r="S352" s="206">
        <f>Plan!FO70</f>
        <v>0</v>
      </c>
      <c r="T352" s="207">
        <f>Plan!FO71</f>
        <v>0</v>
      </c>
      <c r="U352" s="206">
        <f>Plan!FO72</f>
        <v>0</v>
      </c>
      <c r="V352" s="207">
        <f>Plan!FO73</f>
        <v>0</v>
      </c>
      <c r="W352" s="206">
        <f>Plan!FO74</f>
        <v>0</v>
      </c>
      <c r="X352" s="207">
        <f>Plan!FO75</f>
        <v>0</v>
      </c>
      <c r="Y352" s="206">
        <f>Plan!FO76</f>
        <v>0</v>
      </c>
      <c r="Z352" s="207">
        <f>Plan!FO77</f>
        <v>0</v>
      </c>
      <c r="AA352" s="206">
        <f>Plan!FO78</f>
        <v>0</v>
      </c>
      <c r="AB352" s="207">
        <f>Plan!FO79</f>
        <v>0</v>
      </c>
      <c r="AC352" s="206">
        <f>Plan!FO80</f>
        <v>0</v>
      </c>
      <c r="AD352" s="207">
        <f>Plan!FO81</f>
        <v>0</v>
      </c>
      <c r="AE352" s="206">
        <f>Plan!FO82</f>
        <v>0</v>
      </c>
      <c r="AF352" s="207">
        <f>Plan!FO83</f>
        <v>0</v>
      </c>
      <c r="AG352" s="206">
        <f>Plan!FO84</f>
        <v>0</v>
      </c>
      <c r="AH352" s="207">
        <f>Plan!FO85</f>
        <v>0</v>
      </c>
      <c r="AI352" s="206">
        <f>Plan!FO86</f>
        <v>0</v>
      </c>
      <c r="AJ352" s="207">
        <f>Plan!FO87</f>
        <v>0</v>
      </c>
    </row>
    <row r="353" spans="1:36" ht="6" customHeight="1">
      <c r="A353"/>
      <c r="B353" s="98">
        <f>COUNTIF(Feiertage!$H$3:$H$200,F353)</f>
        <v>0</v>
      </c>
      <c r="C353" s="100">
        <f t="shared" si="15"/>
        <v>3</v>
      </c>
      <c r="D353" s="100">
        <f t="shared" si="16"/>
        <v>12</v>
      </c>
      <c r="E353" s="189" t="s">
        <v>10</v>
      </c>
      <c r="F353" s="188">
        <f t="shared" si="17"/>
        <v>42718</v>
      </c>
      <c r="G353" s="206">
        <f>Plan!FP58</f>
        <v>0</v>
      </c>
      <c r="H353" s="207">
        <f>Plan!FP59</f>
        <v>0</v>
      </c>
      <c r="I353" s="206">
        <f>Plan!FP60</f>
        <v>0</v>
      </c>
      <c r="J353" s="207">
        <f>Plan!FP61</f>
        <v>0</v>
      </c>
      <c r="K353" s="206">
        <f>Plan!FP62</f>
        <v>0</v>
      </c>
      <c r="L353" s="207">
        <f>Plan!FP63</f>
        <v>0</v>
      </c>
      <c r="M353" s="206">
        <f>Plan!FP64</f>
        <v>0</v>
      </c>
      <c r="N353" s="207">
        <f>Plan!FP65</f>
        <v>0</v>
      </c>
      <c r="O353" s="206">
        <f>Plan!FP66</f>
        <v>0</v>
      </c>
      <c r="P353" s="207">
        <f>Plan!FP67</f>
        <v>0</v>
      </c>
      <c r="Q353" s="206">
        <f>Plan!FP68</f>
        <v>0</v>
      </c>
      <c r="R353" s="207">
        <f>Plan!FP69</f>
        <v>0</v>
      </c>
      <c r="S353" s="206">
        <f>Plan!FP70</f>
        <v>0</v>
      </c>
      <c r="T353" s="207">
        <f>Plan!FP71</f>
        <v>0</v>
      </c>
      <c r="U353" s="206">
        <f>Plan!FP72</f>
        <v>0</v>
      </c>
      <c r="V353" s="207">
        <f>Plan!FP73</f>
        <v>0</v>
      </c>
      <c r="W353" s="206">
        <f>Plan!FP74</f>
        <v>0</v>
      </c>
      <c r="X353" s="207">
        <f>Plan!FP75</f>
        <v>0</v>
      </c>
      <c r="Y353" s="206">
        <f>Plan!FP76</f>
        <v>0</v>
      </c>
      <c r="Z353" s="207">
        <f>Plan!FP77</f>
        <v>0</v>
      </c>
      <c r="AA353" s="206">
        <f>Plan!FP78</f>
        <v>0</v>
      </c>
      <c r="AB353" s="207">
        <f>Plan!FP79</f>
        <v>0</v>
      </c>
      <c r="AC353" s="206">
        <f>Plan!FP80</f>
        <v>0</v>
      </c>
      <c r="AD353" s="207">
        <f>Plan!FP81</f>
        <v>0</v>
      </c>
      <c r="AE353" s="206">
        <f>Plan!FP82</f>
        <v>0</v>
      </c>
      <c r="AF353" s="207">
        <f>Plan!FP83</f>
        <v>0</v>
      </c>
      <c r="AG353" s="206">
        <f>Plan!FP84</f>
        <v>0</v>
      </c>
      <c r="AH353" s="207">
        <f>Plan!FP85</f>
        <v>0</v>
      </c>
      <c r="AI353" s="206">
        <f>Plan!FP86</f>
        <v>0</v>
      </c>
      <c r="AJ353" s="207">
        <f>Plan!FP87</f>
        <v>0</v>
      </c>
    </row>
    <row r="354" spans="1:36" ht="6" customHeight="1">
      <c r="A354"/>
      <c r="B354" s="98">
        <f>COUNTIF(Feiertage!$H$3:$H$200,F354)</f>
        <v>0</v>
      </c>
      <c r="C354" s="100">
        <f t="shared" si="15"/>
        <v>4</v>
      </c>
      <c r="D354" s="100">
        <f t="shared" si="16"/>
        <v>12</v>
      </c>
      <c r="E354" s="189" t="s">
        <v>6</v>
      </c>
      <c r="F354" s="188">
        <f t="shared" si="17"/>
        <v>42719</v>
      </c>
      <c r="G354" s="206">
        <f>Plan!FQ58</f>
        <v>0</v>
      </c>
      <c r="H354" s="207">
        <f>Plan!FQ59</f>
        <v>0</v>
      </c>
      <c r="I354" s="206">
        <f>Plan!FQ60</f>
        <v>0</v>
      </c>
      <c r="J354" s="207">
        <f>Plan!FQ61</f>
        <v>0</v>
      </c>
      <c r="K354" s="206">
        <f>Plan!FQ62</f>
        <v>0</v>
      </c>
      <c r="L354" s="207">
        <f>Plan!FQ63</f>
        <v>0</v>
      </c>
      <c r="M354" s="206">
        <f>Plan!FQ64</f>
        <v>0</v>
      </c>
      <c r="N354" s="207">
        <f>Plan!FQ65</f>
        <v>0</v>
      </c>
      <c r="O354" s="206">
        <f>Plan!FQ66</f>
        <v>0</v>
      </c>
      <c r="P354" s="207">
        <f>Plan!FQ67</f>
        <v>0</v>
      </c>
      <c r="Q354" s="206">
        <f>Plan!FQ68</f>
        <v>0</v>
      </c>
      <c r="R354" s="207">
        <f>Plan!FQ69</f>
        <v>0</v>
      </c>
      <c r="S354" s="206">
        <f>Plan!FQ70</f>
        <v>0</v>
      </c>
      <c r="T354" s="207">
        <f>Plan!FQ71</f>
        <v>0</v>
      </c>
      <c r="U354" s="206">
        <f>Plan!FQ72</f>
        <v>0</v>
      </c>
      <c r="V354" s="207">
        <f>Plan!FQ73</f>
        <v>0</v>
      </c>
      <c r="W354" s="206">
        <f>Plan!FQ74</f>
        <v>0</v>
      </c>
      <c r="X354" s="207">
        <f>Plan!FQ75</f>
        <v>0</v>
      </c>
      <c r="Y354" s="206">
        <f>Plan!FQ76</f>
        <v>0</v>
      </c>
      <c r="Z354" s="207">
        <f>Plan!FQ77</f>
        <v>0</v>
      </c>
      <c r="AA354" s="206">
        <f>Plan!FQ78</f>
        <v>0</v>
      </c>
      <c r="AB354" s="207">
        <f>Plan!FQ79</f>
        <v>0</v>
      </c>
      <c r="AC354" s="206">
        <f>Plan!FQ80</f>
        <v>0</v>
      </c>
      <c r="AD354" s="207">
        <f>Plan!FQ81</f>
        <v>0</v>
      </c>
      <c r="AE354" s="206">
        <f>Plan!FQ82</f>
        <v>0</v>
      </c>
      <c r="AF354" s="207">
        <f>Plan!FQ83</f>
        <v>0</v>
      </c>
      <c r="AG354" s="206">
        <f>Plan!FQ84</f>
        <v>0</v>
      </c>
      <c r="AH354" s="207">
        <f>Plan!FQ85</f>
        <v>0</v>
      </c>
      <c r="AI354" s="206">
        <f>Plan!FQ86</f>
        <v>0</v>
      </c>
      <c r="AJ354" s="207">
        <f>Plan!FQ87</f>
        <v>0</v>
      </c>
    </row>
    <row r="355" spans="1:36" ht="6" customHeight="1">
      <c r="A355"/>
      <c r="B355" s="98">
        <f>COUNTIF(Feiertage!$H$3:$H$200,F355)</f>
        <v>0</v>
      </c>
      <c r="C355" s="100">
        <f t="shared" si="15"/>
        <v>5</v>
      </c>
      <c r="D355" s="100">
        <f t="shared" si="16"/>
        <v>12</v>
      </c>
      <c r="E355" s="189" t="s">
        <v>8</v>
      </c>
      <c r="F355" s="188">
        <f t="shared" si="17"/>
        <v>42720</v>
      </c>
      <c r="G355" s="206">
        <f>Plan!FR58</f>
        <v>0</v>
      </c>
      <c r="H355" s="207">
        <f>Plan!FR59</f>
        <v>0</v>
      </c>
      <c r="I355" s="206">
        <f>Plan!FR60</f>
        <v>0</v>
      </c>
      <c r="J355" s="207">
        <f>Plan!FR61</f>
        <v>0</v>
      </c>
      <c r="K355" s="206">
        <f>Plan!FR62</f>
        <v>0</v>
      </c>
      <c r="L355" s="207">
        <f>Plan!FR63</f>
        <v>0</v>
      </c>
      <c r="M355" s="206">
        <f>Plan!FR64</f>
        <v>0</v>
      </c>
      <c r="N355" s="207">
        <f>Plan!FR65</f>
        <v>0</v>
      </c>
      <c r="O355" s="206">
        <f>Plan!FR66</f>
        <v>0</v>
      </c>
      <c r="P355" s="207">
        <f>Plan!FR67</f>
        <v>0</v>
      </c>
      <c r="Q355" s="206">
        <f>Plan!FR68</f>
        <v>0</v>
      </c>
      <c r="R355" s="207">
        <f>Plan!FR69</f>
        <v>0</v>
      </c>
      <c r="S355" s="206">
        <f>Plan!FR70</f>
        <v>0</v>
      </c>
      <c r="T355" s="207">
        <f>Plan!FR71</f>
        <v>0</v>
      </c>
      <c r="U355" s="206">
        <f>Plan!FR72</f>
        <v>0</v>
      </c>
      <c r="V355" s="207">
        <f>Plan!FR73</f>
        <v>0</v>
      </c>
      <c r="W355" s="206">
        <f>Plan!FR74</f>
        <v>0</v>
      </c>
      <c r="X355" s="207">
        <f>Plan!FR75</f>
        <v>0</v>
      </c>
      <c r="Y355" s="206">
        <f>Plan!FR76</f>
        <v>0</v>
      </c>
      <c r="Z355" s="207">
        <f>Plan!FR77</f>
        <v>0</v>
      </c>
      <c r="AA355" s="206">
        <f>Plan!FR78</f>
        <v>0</v>
      </c>
      <c r="AB355" s="207">
        <f>Plan!FR79</f>
        <v>0</v>
      </c>
      <c r="AC355" s="206">
        <f>Plan!FR80</f>
        <v>0</v>
      </c>
      <c r="AD355" s="207">
        <f>Plan!FR81</f>
        <v>0</v>
      </c>
      <c r="AE355" s="206">
        <f>Plan!FR82</f>
        <v>0</v>
      </c>
      <c r="AF355" s="207">
        <f>Plan!FR83</f>
        <v>0</v>
      </c>
      <c r="AG355" s="206">
        <f>Plan!FR84</f>
        <v>0</v>
      </c>
      <c r="AH355" s="207">
        <f>Plan!FR85</f>
        <v>0</v>
      </c>
      <c r="AI355" s="206">
        <f>Plan!FR86</f>
        <v>0</v>
      </c>
      <c r="AJ355" s="207">
        <f>Plan!FR87</f>
        <v>0</v>
      </c>
    </row>
    <row r="356" spans="1:36" ht="6" customHeight="1">
      <c r="A356"/>
      <c r="B356" s="98">
        <f>COUNTIF(Feiertage!$H$3:$H$200,F356)</f>
        <v>0</v>
      </c>
      <c r="C356" s="100">
        <f t="shared" si="15"/>
        <v>6</v>
      </c>
      <c r="D356" s="100">
        <f t="shared" si="16"/>
        <v>12</v>
      </c>
      <c r="E356" s="189" t="s">
        <v>7</v>
      </c>
      <c r="F356" s="188">
        <f t="shared" si="17"/>
        <v>42721</v>
      </c>
      <c r="G356" s="206">
        <f>Plan!FS58</f>
        <v>0</v>
      </c>
      <c r="H356" s="207">
        <f>Plan!FS59</f>
        <v>0</v>
      </c>
      <c r="I356" s="206">
        <f>Plan!FS60</f>
        <v>0</v>
      </c>
      <c r="J356" s="207">
        <f>Plan!FS61</f>
        <v>0</v>
      </c>
      <c r="K356" s="206">
        <f>Plan!FS62</f>
        <v>0</v>
      </c>
      <c r="L356" s="207">
        <f>Plan!FS63</f>
        <v>0</v>
      </c>
      <c r="M356" s="206">
        <f>Plan!FS64</f>
        <v>0</v>
      </c>
      <c r="N356" s="207">
        <f>Plan!FS65</f>
        <v>0</v>
      </c>
      <c r="O356" s="206">
        <f>Plan!FS66</f>
        <v>0</v>
      </c>
      <c r="P356" s="207">
        <f>Plan!FS67</f>
        <v>0</v>
      </c>
      <c r="Q356" s="206">
        <f>Plan!FS68</f>
        <v>0</v>
      </c>
      <c r="R356" s="207">
        <f>Plan!FS69</f>
        <v>0</v>
      </c>
      <c r="S356" s="206">
        <f>Plan!FS70</f>
        <v>0</v>
      </c>
      <c r="T356" s="207">
        <f>Plan!FS71</f>
        <v>0</v>
      </c>
      <c r="U356" s="206">
        <f>Plan!FS72</f>
        <v>0</v>
      </c>
      <c r="V356" s="207">
        <f>Plan!FS73</f>
        <v>0</v>
      </c>
      <c r="W356" s="206">
        <f>Plan!FS74</f>
        <v>0</v>
      </c>
      <c r="X356" s="207">
        <f>Plan!FS75</f>
        <v>0</v>
      </c>
      <c r="Y356" s="206">
        <f>Plan!FS76</f>
        <v>0</v>
      </c>
      <c r="Z356" s="207">
        <f>Plan!FS77</f>
        <v>0</v>
      </c>
      <c r="AA356" s="206">
        <f>Plan!FS78</f>
        <v>0</v>
      </c>
      <c r="AB356" s="207">
        <f>Plan!FS79</f>
        <v>0</v>
      </c>
      <c r="AC356" s="206">
        <f>Plan!FS80</f>
        <v>0</v>
      </c>
      <c r="AD356" s="207">
        <f>Plan!FS81</f>
        <v>0</v>
      </c>
      <c r="AE356" s="206">
        <f>Plan!FS82</f>
        <v>0</v>
      </c>
      <c r="AF356" s="207">
        <f>Plan!FS83</f>
        <v>0</v>
      </c>
      <c r="AG356" s="206">
        <f>Plan!FS84</f>
        <v>0</v>
      </c>
      <c r="AH356" s="207">
        <f>Plan!FS85</f>
        <v>0</v>
      </c>
      <c r="AI356" s="206">
        <f>Plan!FS86</f>
        <v>0</v>
      </c>
      <c r="AJ356" s="207">
        <f>Plan!FS87</f>
        <v>0</v>
      </c>
    </row>
    <row r="357" spans="1:36" ht="6" customHeight="1">
      <c r="A357"/>
      <c r="B357" s="98">
        <f>COUNTIF(Feiertage!$H$3:$H$200,F357)</f>
        <v>0</v>
      </c>
      <c r="C357" s="100">
        <f t="shared" si="15"/>
        <v>7</v>
      </c>
      <c r="D357" s="100">
        <f t="shared" si="16"/>
        <v>12</v>
      </c>
      <c r="E357" s="189" t="s">
        <v>6</v>
      </c>
      <c r="F357" s="188">
        <f t="shared" si="17"/>
        <v>42722</v>
      </c>
      <c r="G357" s="206">
        <f>Plan!FT58</f>
        <v>0</v>
      </c>
      <c r="H357" s="207">
        <f>Plan!FT59</f>
        <v>0</v>
      </c>
      <c r="I357" s="206">
        <f>Plan!FT60</f>
        <v>0</v>
      </c>
      <c r="J357" s="207">
        <f>Plan!FT61</f>
        <v>0</v>
      </c>
      <c r="K357" s="206">
        <f>Plan!FT62</f>
        <v>0</v>
      </c>
      <c r="L357" s="207">
        <f>Plan!FT63</f>
        <v>0</v>
      </c>
      <c r="M357" s="206">
        <f>Plan!FT64</f>
        <v>0</v>
      </c>
      <c r="N357" s="207">
        <f>Plan!FT65</f>
        <v>0</v>
      </c>
      <c r="O357" s="206">
        <f>Plan!FT66</f>
        <v>0</v>
      </c>
      <c r="P357" s="207">
        <f>Plan!FT67</f>
        <v>0</v>
      </c>
      <c r="Q357" s="206">
        <f>Plan!FT68</f>
        <v>0</v>
      </c>
      <c r="R357" s="207">
        <f>Plan!FT69</f>
        <v>0</v>
      </c>
      <c r="S357" s="206">
        <f>Plan!FT70</f>
        <v>0</v>
      </c>
      <c r="T357" s="207">
        <f>Plan!FT71</f>
        <v>0</v>
      </c>
      <c r="U357" s="206">
        <f>Plan!FT72</f>
        <v>0</v>
      </c>
      <c r="V357" s="207">
        <f>Plan!FT73</f>
        <v>0</v>
      </c>
      <c r="W357" s="206">
        <f>Plan!FT74</f>
        <v>0</v>
      </c>
      <c r="X357" s="207">
        <f>Plan!FT75</f>
        <v>0</v>
      </c>
      <c r="Y357" s="206">
        <f>Plan!FT76</f>
        <v>0</v>
      </c>
      <c r="Z357" s="207">
        <f>Plan!FT77</f>
        <v>0</v>
      </c>
      <c r="AA357" s="206">
        <f>Plan!FT78</f>
        <v>0</v>
      </c>
      <c r="AB357" s="207">
        <f>Plan!FT79</f>
        <v>0</v>
      </c>
      <c r="AC357" s="206">
        <f>Plan!FT80</f>
        <v>0</v>
      </c>
      <c r="AD357" s="207">
        <f>Plan!FT81</f>
        <v>0</v>
      </c>
      <c r="AE357" s="206">
        <f>Plan!FT82</f>
        <v>0</v>
      </c>
      <c r="AF357" s="207">
        <f>Plan!FT83</f>
        <v>0</v>
      </c>
      <c r="AG357" s="206">
        <f>Plan!FT84</f>
        <v>0</v>
      </c>
      <c r="AH357" s="207">
        <f>Plan!FT85</f>
        <v>0</v>
      </c>
      <c r="AI357" s="206">
        <f>Plan!FT86</f>
        <v>0</v>
      </c>
      <c r="AJ357" s="207">
        <f>Plan!FT87</f>
        <v>0</v>
      </c>
    </row>
    <row r="358" spans="1:36" ht="6" customHeight="1">
      <c r="A358"/>
      <c r="B358" s="98">
        <f>COUNTIF(Feiertage!$H$3:$H$200,F358)</f>
        <v>0</v>
      </c>
      <c r="C358" s="100">
        <f t="shared" si="15"/>
        <v>1</v>
      </c>
      <c r="D358" s="100">
        <f t="shared" si="16"/>
        <v>12</v>
      </c>
      <c r="E358" s="189" t="s">
        <v>4</v>
      </c>
      <c r="F358" s="188">
        <f t="shared" si="17"/>
        <v>42723</v>
      </c>
      <c r="G358" s="206">
        <f>Plan!FU58</f>
        <v>0</v>
      </c>
      <c r="H358" s="207">
        <f>Plan!FU59</f>
        <v>0</v>
      </c>
      <c r="I358" s="206">
        <f>Plan!FU60</f>
        <v>0</v>
      </c>
      <c r="J358" s="207">
        <f>Plan!FU61</f>
        <v>0</v>
      </c>
      <c r="K358" s="206">
        <f>Plan!FU62</f>
        <v>0</v>
      </c>
      <c r="L358" s="207">
        <f>Plan!FU63</f>
        <v>0</v>
      </c>
      <c r="M358" s="206">
        <f>Plan!FU64</f>
        <v>0</v>
      </c>
      <c r="N358" s="207">
        <f>Plan!FU65</f>
        <v>0</v>
      </c>
      <c r="O358" s="206">
        <f>Plan!FU66</f>
        <v>0</v>
      </c>
      <c r="P358" s="207">
        <f>Plan!FU67</f>
        <v>0</v>
      </c>
      <c r="Q358" s="206">
        <f>Plan!FU68</f>
        <v>0</v>
      </c>
      <c r="R358" s="207">
        <f>Plan!FU69</f>
        <v>0</v>
      </c>
      <c r="S358" s="206">
        <f>Plan!FU70</f>
        <v>0</v>
      </c>
      <c r="T358" s="207">
        <f>Plan!FU71</f>
        <v>0</v>
      </c>
      <c r="U358" s="206">
        <f>Plan!FU72</f>
        <v>0</v>
      </c>
      <c r="V358" s="207">
        <f>Plan!FU73</f>
        <v>0</v>
      </c>
      <c r="W358" s="206">
        <f>Plan!FU74</f>
        <v>0</v>
      </c>
      <c r="X358" s="207">
        <f>Plan!FU75</f>
        <v>0</v>
      </c>
      <c r="Y358" s="206">
        <f>Plan!FU76</f>
        <v>0</v>
      </c>
      <c r="Z358" s="207">
        <f>Plan!FU77</f>
        <v>0</v>
      </c>
      <c r="AA358" s="206">
        <f>Plan!FU78</f>
        <v>0</v>
      </c>
      <c r="AB358" s="207">
        <f>Plan!FU79</f>
        <v>0</v>
      </c>
      <c r="AC358" s="206">
        <f>Plan!FU80</f>
        <v>0</v>
      </c>
      <c r="AD358" s="207">
        <f>Plan!FU81</f>
        <v>0</v>
      </c>
      <c r="AE358" s="206">
        <f>Plan!FU82</f>
        <v>0</v>
      </c>
      <c r="AF358" s="207">
        <f>Plan!FU83</f>
        <v>0</v>
      </c>
      <c r="AG358" s="206">
        <f>Plan!FU84</f>
        <v>0</v>
      </c>
      <c r="AH358" s="207">
        <f>Plan!FU85</f>
        <v>0</v>
      </c>
      <c r="AI358" s="206">
        <f>Plan!FU86</f>
        <v>0</v>
      </c>
      <c r="AJ358" s="207">
        <f>Plan!FU87</f>
        <v>0</v>
      </c>
    </row>
    <row r="359" spans="1:36" ht="6" customHeight="1">
      <c r="A359"/>
      <c r="B359" s="98">
        <f>COUNTIF(Feiertage!$H$3:$H$200,F359)</f>
        <v>0</v>
      </c>
      <c r="C359" s="100">
        <f t="shared" si="15"/>
        <v>2</v>
      </c>
      <c r="D359" s="100">
        <f t="shared" si="16"/>
        <v>12</v>
      </c>
      <c r="E359" s="189"/>
      <c r="F359" s="188">
        <f t="shared" si="17"/>
        <v>42724</v>
      </c>
      <c r="G359" s="206">
        <f>Plan!FV58</f>
        <v>0</v>
      </c>
      <c r="H359" s="207">
        <f>Plan!FV59</f>
        <v>0</v>
      </c>
      <c r="I359" s="206">
        <f>Plan!FV60</f>
        <v>0</v>
      </c>
      <c r="J359" s="207">
        <f>Plan!FV61</f>
        <v>0</v>
      </c>
      <c r="K359" s="206">
        <f>Plan!FV62</f>
        <v>0</v>
      </c>
      <c r="L359" s="207">
        <f>Plan!FV63</f>
        <v>0</v>
      </c>
      <c r="M359" s="206">
        <f>Plan!FV64</f>
        <v>0</v>
      </c>
      <c r="N359" s="207">
        <f>Plan!FV65</f>
        <v>0</v>
      </c>
      <c r="O359" s="206">
        <f>Plan!FV66</f>
        <v>0</v>
      </c>
      <c r="P359" s="207">
        <f>Plan!FV67</f>
        <v>0</v>
      </c>
      <c r="Q359" s="206">
        <f>Plan!FV68</f>
        <v>0</v>
      </c>
      <c r="R359" s="207">
        <f>Plan!FV69</f>
        <v>0</v>
      </c>
      <c r="S359" s="206">
        <f>Plan!FV70</f>
        <v>0</v>
      </c>
      <c r="T359" s="207">
        <f>Plan!FV71</f>
        <v>0</v>
      </c>
      <c r="U359" s="206">
        <f>Plan!FV72</f>
        <v>0</v>
      </c>
      <c r="V359" s="207">
        <f>Plan!FV73</f>
        <v>0</v>
      </c>
      <c r="W359" s="206">
        <f>Plan!FV74</f>
        <v>0</v>
      </c>
      <c r="X359" s="207">
        <f>Plan!FV75</f>
        <v>0</v>
      </c>
      <c r="Y359" s="206">
        <f>Plan!FV76</f>
        <v>0</v>
      </c>
      <c r="Z359" s="207">
        <f>Plan!FV77</f>
        <v>0</v>
      </c>
      <c r="AA359" s="206">
        <f>Plan!FV78</f>
        <v>0</v>
      </c>
      <c r="AB359" s="207">
        <f>Plan!FV79</f>
        <v>0</v>
      </c>
      <c r="AC359" s="206">
        <f>Plan!FV80</f>
        <v>0</v>
      </c>
      <c r="AD359" s="207">
        <f>Plan!FV81</f>
        <v>0</v>
      </c>
      <c r="AE359" s="206">
        <f>Plan!FV82</f>
        <v>0</v>
      </c>
      <c r="AF359" s="207">
        <f>Plan!FV83</f>
        <v>0</v>
      </c>
      <c r="AG359" s="206">
        <f>Plan!FV84</f>
        <v>0</v>
      </c>
      <c r="AH359" s="207">
        <f>Plan!FV85</f>
        <v>0</v>
      </c>
      <c r="AI359" s="206">
        <f>Plan!FV86</f>
        <v>0</v>
      </c>
      <c r="AJ359" s="207">
        <f>Plan!FV87</f>
        <v>0</v>
      </c>
    </row>
    <row r="360" spans="1:36" ht="6" customHeight="1">
      <c r="A360"/>
      <c r="B360" s="98">
        <f>COUNTIF(Feiertage!$H$3:$H$200,F360)</f>
        <v>0</v>
      </c>
      <c r="C360" s="100">
        <f t="shared" si="15"/>
        <v>3</v>
      </c>
      <c r="D360" s="100">
        <f t="shared" si="16"/>
        <v>12</v>
      </c>
      <c r="E360" s="189"/>
      <c r="F360" s="188">
        <f t="shared" si="17"/>
        <v>42725</v>
      </c>
      <c r="G360" s="206">
        <f>Plan!FW58</f>
        <v>0</v>
      </c>
      <c r="H360" s="207">
        <f>Plan!FW59</f>
        <v>0</v>
      </c>
      <c r="I360" s="206">
        <f>Plan!FW60</f>
        <v>0</v>
      </c>
      <c r="J360" s="207">
        <f>Plan!FW61</f>
        <v>0</v>
      </c>
      <c r="K360" s="206">
        <f>Plan!FW62</f>
        <v>0</v>
      </c>
      <c r="L360" s="207">
        <f>Plan!FW63</f>
        <v>0</v>
      </c>
      <c r="M360" s="206">
        <f>Plan!FW64</f>
        <v>0</v>
      </c>
      <c r="N360" s="207">
        <f>Plan!FW65</f>
        <v>0</v>
      </c>
      <c r="O360" s="206">
        <f>Plan!FW66</f>
        <v>0</v>
      </c>
      <c r="P360" s="207">
        <f>Plan!FW67</f>
        <v>0</v>
      </c>
      <c r="Q360" s="206">
        <f>Plan!FW68</f>
        <v>0</v>
      </c>
      <c r="R360" s="207">
        <f>Plan!FW69</f>
        <v>0</v>
      </c>
      <c r="S360" s="206">
        <f>Plan!FW70</f>
        <v>0</v>
      </c>
      <c r="T360" s="207">
        <f>Plan!FW71</f>
        <v>0</v>
      </c>
      <c r="U360" s="206">
        <f>Plan!FW72</f>
        <v>0</v>
      </c>
      <c r="V360" s="207">
        <f>Plan!FW73</f>
        <v>0</v>
      </c>
      <c r="W360" s="206">
        <f>Plan!FW74</f>
        <v>0</v>
      </c>
      <c r="X360" s="207">
        <f>Plan!FW75</f>
        <v>0</v>
      </c>
      <c r="Y360" s="206">
        <f>Plan!FW76</f>
        <v>0</v>
      </c>
      <c r="Z360" s="207">
        <f>Plan!FW77</f>
        <v>0</v>
      </c>
      <c r="AA360" s="206">
        <f>Plan!FW78</f>
        <v>0</v>
      </c>
      <c r="AB360" s="207">
        <f>Plan!FW79</f>
        <v>0</v>
      </c>
      <c r="AC360" s="206">
        <f>Plan!FW80</f>
        <v>0</v>
      </c>
      <c r="AD360" s="207">
        <f>Plan!FW81</f>
        <v>0</v>
      </c>
      <c r="AE360" s="206">
        <f>Plan!FW82</f>
        <v>0</v>
      </c>
      <c r="AF360" s="207">
        <f>Plan!FW83</f>
        <v>0</v>
      </c>
      <c r="AG360" s="206">
        <f>Plan!FW84</f>
        <v>0</v>
      </c>
      <c r="AH360" s="207">
        <f>Plan!FW85</f>
        <v>0</v>
      </c>
      <c r="AI360" s="206">
        <f>Plan!FW86</f>
        <v>0</v>
      </c>
      <c r="AJ360" s="207">
        <f>Plan!FW87</f>
        <v>0</v>
      </c>
    </row>
    <row r="361" spans="1:36" ht="6" customHeight="1">
      <c r="A361"/>
      <c r="B361" s="98">
        <f>COUNTIF(Feiertage!$H$3:$H$200,F361)</f>
        <v>0</v>
      </c>
      <c r="C361" s="100">
        <f t="shared" si="15"/>
        <v>4</v>
      </c>
      <c r="D361" s="100">
        <f t="shared" si="16"/>
        <v>12</v>
      </c>
      <c r="E361" s="189"/>
      <c r="F361" s="188">
        <f t="shared" si="17"/>
        <v>42726</v>
      </c>
      <c r="G361" s="206">
        <f>Plan!FX58</f>
        <v>0</v>
      </c>
      <c r="H361" s="207">
        <f>Plan!FX59</f>
        <v>0</v>
      </c>
      <c r="I361" s="206">
        <f>Plan!FX60</f>
        <v>0</v>
      </c>
      <c r="J361" s="207">
        <f>Plan!FX61</f>
        <v>0</v>
      </c>
      <c r="K361" s="206">
        <f>Plan!FX62</f>
        <v>0</v>
      </c>
      <c r="L361" s="207">
        <f>Plan!FX63</f>
        <v>0</v>
      </c>
      <c r="M361" s="206">
        <f>Plan!FX64</f>
        <v>0</v>
      </c>
      <c r="N361" s="207">
        <f>Plan!FX65</f>
        <v>0</v>
      </c>
      <c r="O361" s="206">
        <f>Plan!FX66</f>
        <v>0</v>
      </c>
      <c r="P361" s="207">
        <f>Plan!FX67</f>
        <v>0</v>
      </c>
      <c r="Q361" s="206">
        <f>Plan!FX68</f>
        <v>0</v>
      </c>
      <c r="R361" s="207">
        <f>Plan!FX69</f>
        <v>0</v>
      </c>
      <c r="S361" s="206">
        <f>Plan!FX70</f>
        <v>0</v>
      </c>
      <c r="T361" s="207">
        <f>Plan!FX71</f>
        <v>0</v>
      </c>
      <c r="U361" s="206">
        <f>Plan!FX72</f>
        <v>0</v>
      </c>
      <c r="V361" s="207">
        <f>Plan!FX73</f>
        <v>0</v>
      </c>
      <c r="W361" s="206">
        <f>Plan!FX74</f>
        <v>0</v>
      </c>
      <c r="X361" s="207">
        <f>Plan!FX75</f>
        <v>0</v>
      </c>
      <c r="Y361" s="206">
        <f>Plan!FX76</f>
        <v>0</v>
      </c>
      <c r="Z361" s="207">
        <f>Plan!FX77</f>
        <v>0</v>
      </c>
      <c r="AA361" s="206">
        <f>Plan!FX78</f>
        <v>0</v>
      </c>
      <c r="AB361" s="207">
        <f>Plan!FX79</f>
        <v>0</v>
      </c>
      <c r="AC361" s="206">
        <f>Plan!FX80</f>
        <v>0</v>
      </c>
      <c r="AD361" s="207">
        <f>Plan!FX81</f>
        <v>0</v>
      </c>
      <c r="AE361" s="206">
        <f>Plan!FX82</f>
        <v>0</v>
      </c>
      <c r="AF361" s="207">
        <f>Plan!FX83</f>
        <v>0</v>
      </c>
      <c r="AG361" s="206">
        <f>Plan!FX84</f>
        <v>0</v>
      </c>
      <c r="AH361" s="207">
        <f>Plan!FX85</f>
        <v>0</v>
      </c>
      <c r="AI361" s="206">
        <f>Plan!FX86</f>
        <v>0</v>
      </c>
      <c r="AJ361" s="207">
        <f>Plan!FX87</f>
        <v>0</v>
      </c>
    </row>
    <row r="362" spans="1:36" ht="6" customHeight="1">
      <c r="A362"/>
      <c r="B362" s="98">
        <f>COUNTIF(Feiertage!$H$3:$H$200,F362)</f>
        <v>0</v>
      </c>
      <c r="C362" s="100">
        <f t="shared" si="15"/>
        <v>5</v>
      </c>
      <c r="D362" s="100">
        <f t="shared" si="16"/>
        <v>12</v>
      </c>
      <c r="E362" s="189"/>
      <c r="F362" s="188">
        <f t="shared" si="17"/>
        <v>42727</v>
      </c>
      <c r="G362" s="206">
        <f>Plan!FY58</f>
        <v>0</v>
      </c>
      <c r="H362" s="207">
        <f>Plan!FY59</f>
        <v>0</v>
      </c>
      <c r="I362" s="206">
        <f>Plan!FY60</f>
        <v>0</v>
      </c>
      <c r="J362" s="207">
        <f>Plan!FY61</f>
        <v>0</v>
      </c>
      <c r="K362" s="206">
        <f>Plan!FY62</f>
        <v>0</v>
      </c>
      <c r="L362" s="207">
        <f>Plan!FY63</f>
        <v>0</v>
      </c>
      <c r="M362" s="206">
        <f>Plan!FY64</f>
        <v>0</v>
      </c>
      <c r="N362" s="207">
        <f>Plan!FY65</f>
        <v>0</v>
      </c>
      <c r="O362" s="206">
        <f>Plan!FY66</f>
        <v>0</v>
      </c>
      <c r="P362" s="207">
        <f>Plan!FY67</f>
        <v>0</v>
      </c>
      <c r="Q362" s="206">
        <f>Plan!FY68</f>
        <v>0</v>
      </c>
      <c r="R362" s="207">
        <f>Plan!FY69</f>
        <v>0</v>
      </c>
      <c r="S362" s="206">
        <f>Plan!FY70</f>
        <v>0</v>
      </c>
      <c r="T362" s="207">
        <f>Plan!FY71</f>
        <v>0</v>
      </c>
      <c r="U362" s="206">
        <f>Plan!FY72</f>
        <v>0</v>
      </c>
      <c r="V362" s="207">
        <f>Plan!FY73</f>
        <v>0</v>
      </c>
      <c r="W362" s="206">
        <f>Plan!FY74</f>
        <v>0</v>
      </c>
      <c r="X362" s="207">
        <f>Plan!FY75</f>
        <v>0</v>
      </c>
      <c r="Y362" s="206">
        <f>Plan!FY76</f>
        <v>0</v>
      </c>
      <c r="Z362" s="207">
        <f>Plan!FY77</f>
        <v>0</v>
      </c>
      <c r="AA362" s="206">
        <f>Plan!FY78</f>
        <v>0</v>
      </c>
      <c r="AB362" s="207">
        <f>Plan!FY79</f>
        <v>0</v>
      </c>
      <c r="AC362" s="206">
        <f>Plan!FY80</f>
        <v>0</v>
      </c>
      <c r="AD362" s="207">
        <f>Plan!FY81</f>
        <v>0</v>
      </c>
      <c r="AE362" s="206">
        <f>Plan!FY82</f>
        <v>0</v>
      </c>
      <c r="AF362" s="207">
        <f>Plan!FY83</f>
        <v>0</v>
      </c>
      <c r="AG362" s="206">
        <f>Plan!FY84</f>
        <v>0</v>
      </c>
      <c r="AH362" s="207">
        <f>Plan!FY85</f>
        <v>0</v>
      </c>
      <c r="AI362" s="206">
        <f>Plan!FY86</f>
        <v>0</v>
      </c>
      <c r="AJ362" s="207">
        <f>Plan!FY87</f>
        <v>0</v>
      </c>
    </row>
    <row r="363" spans="1:36" ht="6" customHeight="1">
      <c r="A363"/>
      <c r="B363" s="98">
        <f>COUNTIF(Feiertage!$H$3:$H$200,F363)</f>
        <v>0</v>
      </c>
      <c r="C363" s="100">
        <f t="shared" si="15"/>
        <v>6</v>
      </c>
      <c r="D363" s="100">
        <f t="shared" si="16"/>
        <v>12</v>
      </c>
      <c r="E363" s="189"/>
      <c r="F363" s="188">
        <f t="shared" si="17"/>
        <v>42728</v>
      </c>
      <c r="G363" s="206">
        <f>Plan!FZ58</f>
        <v>0</v>
      </c>
      <c r="H363" s="207">
        <f>Plan!FZ59</f>
        <v>0</v>
      </c>
      <c r="I363" s="206">
        <f>Plan!FZ60</f>
        <v>0</v>
      </c>
      <c r="J363" s="207">
        <f>Plan!FZ61</f>
        <v>0</v>
      </c>
      <c r="K363" s="206">
        <f>Plan!FZ62</f>
        <v>0</v>
      </c>
      <c r="L363" s="207">
        <f>Plan!FZ63</f>
        <v>0</v>
      </c>
      <c r="M363" s="206">
        <f>Plan!FZ64</f>
        <v>0</v>
      </c>
      <c r="N363" s="207">
        <f>Plan!FZ65</f>
        <v>0</v>
      </c>
      <c r="O363" s="206">
        <f>Plan!FZ66</f>
        <v>0</v>
      </c>
      <c r="P363" s="207">
        <f>Plan!FZ67</f>
        <v>0</v>
      </c>
      <c r="Q363" s="206">
        <f>Plan!FZ68</f>
        <v>0</v>
      </c>
      <c r="R363" s="207">
        <f>Plan!FZ69</f>
        <v>0</v>
      </c>
      <c r="S363" s="206">
        <f>Plan!FZ70</f>
        <v>0</v>
      </c>
      <c r="T363" s="207">
        <f>Plan!FZ71</f>
        <v>0</v>
      </c>
      <c r="U363" s="206">
        <f>Plan!FZ72</f>
        <v>0</v>
      </c>
      <c r="V363" s="207">
        <f>Plan!FZ73</f>
        <v>0</v>
      </c>
      <c r="W363" s="206">
        <f>Plan!FZ74</f>
        <v>0</v>
      </c>
      <c r="X363" s="207">
        <f>Plan!FZ75</f>
        <v>0</v>
      </c>
      <c r="Y363" s="206">
        <f>Plan!FZ76</f>
        <v>0</v>
      </c>
      <c r="Z363" s="207">
        <f>Plan!FZ77</f>
        <v>0</v>
      </c>
      <c r="AA363" s="206">
        <f>Plan!FZ78</f>
        <v>0</v>
      </c>
      <c r="AB363" s="207">
        <f>Plan!FZ79</f>
        <v>0</v>
      </c>
      <c r="AC363" s="206">
        <f>Plan!FZ80</f>
        <v>0</v>
      </c>
      <c r="AD363" s="207">
        <f>Plan!FZ81</f>
        <v>0</v>
      </c>
      <c r="AE363" s="206">
        <f>Plan!FZ82</f>
        <v>0</v>
      </c>
      <c r="AF363" s="207">
        <f>Plan!FZ83</f>
        <v>0</v>
      </c>
      <c r="AG363" s="206">
        <f>Plan!FZ84</f>
        <v>0</v>
      </c>
      <c r="AH363" s="207">
        <f>Plan!FZ85</f>
        <v>0</v>
      </c>
      <c r="AI363" s="206">
        <f>Plan!FZ86</f>
        <v>0</v>
      </c>
      <c r="AJ363" s="207">
        <f>Plan!FZ87</f>
        <v>0</v>
      </c>
    </row>
    <row r="364" spans="1:36" ht="6" customHeight="1">
      <c r="A364"/>
      <c r="B364" s="98">
        <f>COUNTIF(Feiertage!$H$3:$H$200,F364)</f>
        <v>1</v>
      </c>
      <c r="C364" s="100">
        <f t="shared" si="15"/>
        <v>7</v>
      </c>
      <c r="D364" s="100">
        <f t="shared" si="16"/>
        <v>12</v>
      </c>
      <c r="E364" s="189"/>
      <c r="F364" s="188">
        <f t="shared" si="17"/>
        <v>42729</v>
      </c>
      <c r="G364" s="206">
        <f>Plan!GA58</f>
        <v>0</v>
      </c>
      <c r="H364" s="207">
        <f>Plan!GA59</f>
        <v>0</v>
      </c>
      <c r="I364" s="206">
        <f>Plan!GA60</f>
        <v>0</v>
      </c>
      <c r="J364" s="207">
        <f>Plan!GA61</f>
        <v>0</v>
      </c>
      <c r="K364" s="206">
        <f>Plan!GA62</f>
        <v>0</v>
      </c>
      <c r="L364" s="207">
        <f>Plan!GA63</f>
        <v>0</v>
      </c>
      <c r="M364" s="206">
        <f>Plan!GA64</f>
        <v>0</v>
      </c>
      <c r="N364" s="207">
        <f>Plan!GA65</f>
        <v>0</v>
      </c>
      <c r="O364" s="206">
        <f>Plan!GA66</f>
        <v>0</v>
      </c>
      <c r="P364" s="207">
        <f>Plan!GA67</f>
        <v>0</v>
      </c>
      <c r="Q364" s="206">
        <f>Plan!GA68</f>
        <v>0</v>
      </c>
      <c r="R364" s="207">
        <f>Plan!GA69</f>
        <v>0</v>
      </c>
      <c r="S364" s="206">
        <f>Plan!GA70</f>
        <v>0</v>
      </c>
      <c r="T364" s="207">
        <f>Plan!GA71</f>
        <v>0</v>
      </c>
      <c r="U364" s="206">
        <f>Plan!GA72</f>
        <v>0</v>
      </c>
      <c r="V364" s="207">
        <f>Plan!GA73</f>
        <v>0</v>
      </c>
      <c r="W364" s="206">
        <f>Plan!GA74</f>
        <v>0</v>
      </c>
      <c r="X364" s="207">
        <f>Plan!GA75</f>
        <v>0</v>
      </c>
      <c r="Y364" s="206">
        <f>Plan!GA76</f>
        <v>0</v>
      </c>
      <c r="Z364" s="207">
        <f>Plan!GA77</f>
        <v>0</v>
      </c>
      <c r="AA364" s="206">
        <f>Plan!GA78</f>
        <v>0</v>
      </c>
      <c r="AB364" s="207">
        <f>Plan!GA79</f>
        <v>0</v>
      </c>
      <c r="AC364" s="206">
        <f>Plan!GA80</f>
        <v>0</v>
      </c>
      <c r="AD364" s="207">
        <f>Plan!GA81</f>
        <v>0</v>
      </c>
      <c r="AE364" s="206">
        <f>Plan!GA82</f>
        <v>0</v>
      </c>
      <c r="AF364" s="207">
        <f>Plan!GA83</f>
        <v>0</v>
      </c>
      <c r="AG364" s="206">
        <f>Plan!GA84</f>
        <v>0</v>
      </c>
      <c r="AH364" s="207">
        <f>Plan!GA85</f>
        <v>0</v>
      </c>
      <c r="AI364" s="206">
        <f>Plan!GA86</f>
        <v>0</v>
      </c>
      <c r="AJ364" s="207">
        <f>Plan!GA87</f>
        <v>0</v>
      </c>
    </row>
    <row r="365" spans="1:36" ht="6" customHeight="1">
      <c r="A365"/>
      <c r="B365" s="98">
        <f>COUNTIF(Feiertage!$H$3:$H$200,F365)</f>
        <v>1</v>
      </c>
      <c r="C365" s="100">
        <f t="shared" si="15"/>
        <v>1</v>
      </c>
      <c r="D365" s="100">
        <f t="shared" si="16"/>
        <v>12</v>
      </c>
      <c r="E365" s="189"/>
      <c r="F365" s="188">
        <f t="shared" si="17"/>
        <v>42730</v>
      </c>
      <c r="G365" s="206">
        <f>Plan!GB58</f>
        <v>0</v>
      </c>
      <c r="H365" s="207">
        <f>Plan!GB59</f>
        <v>0</v>
      </c>
      <c r="I365" s="206">
        <f>Plan!GB60</f>
        <v>0</v>
      </c>
      <c r="J365" s="207">
        <f>Plan!GB61</f>
        <v>0</v>
      </c>
      <c r="K365" s="206">
        <f>Plan!GB62</f>
        <v>0</v>
      </c>
      <c r="L365" s="207">
        <f>Plan!GB63</f>
        <v>0</v>
      </c>
      <c r="M365" s="206">
        <f>Plan!GB64</f>
        <v>0</v>
      </c>
      <c r="N365" s="207">
        <f>Plan!GB65</f>
        <v>0</v>
      </c>
      <c r="O365" s="206">
        <f>Plan!GB66</f>
        <v>0</v>
      </c>
      <c r="P365" s="207">
        <f>Plan!GB67</f>
        <v>0</v>
      </c>
      <c r="Q365" s="206">
        <f>Plan!GB68</f>
        <v>0</v>
      </c>
      <c r="R365" s="207">
        <f>Plan!GB69</f>
        <v>0</v>
      </c>
      <c r="S365" s="206">
        <f>Plan!GB70</f>
        <v>0</v>
      </c>
      <c r="T365" s="207">
        <f>Plan!GB71</f>
        <v>0</v>
      </c>
      <c r="U365" s="206">
        <f>Plan!GB72</f>
        <v>0</v>
      </c>
      <c r="V365" s="207">
        <f>Plan!GB73</f>
        <v>0</v>
      </c>
      <c r="W365" s="206">
        <f>Plan!GB74</f>
        <v>0</v>
      </c>
      <c r="X365" s="207">
        <f>Plan!GB75</f>
        <v>0</v>
      </c>
      <c r="Y365" s="206">
        <f>Plan!GB76</f>
        <v>0</v>
      </c>
      <c r="Z365" s="207">
        <f>Plan!GB77</f>
        <v>0</v>
      </c>
      <c r="AA365" s="206">
        <f>Plan!GB78</f>
        <v>0</v>
      </c>
      <c r="AB365" s="207">
        <f>Plan!GB79</f>
        <v>0</v>
      </c>
      <c r="AC365" s="206">
        <f>Plan!GB80</f>
        <v>0</v>
      </c>
      <c r="AD365" s="207">
        <f>Plan!GB81</f>
        <v>0</v>
      </c>
      <c r="AE365" s="206">
        <f>Plan!GB82</f>
        <v>0</v>
      </c>
      <c r="AF365" s="207">
        <f>Plan!GB83</f>
        <v>0</v>
      </c>
      <c r="AG365" s="206">
        <f>Plan!GB84</f>
        <v>0</v>
      </c>
      <c r="AH365" s="207">
        <f>Plan!GB85</f>
        <v>0</v>
      </c>
      <c r="AI365" s="206">
        <f>Plan!GB86</f>
        <v>0</v>
      </c>
      <c r="AJ365" s="207">
        <f>Plan!GB87</f>
        <v>0</v>
      </c>
    </row>
    <row r="366" spans="1:36" ht="6" customHeight="1">
      <c r="A366"/>
      <c r="B366" s="98">
        <f>COUNTIF(Feiertage!$H$3:$H$200,F366)</f>
        <v>0</v>
      </c>
      <c r="C366" s="100">
        <f t="shared" si="15"/>
        <v>2</v>
      </c>
      <c r="D366" s="100">
        <f t="shared" si="16"/>
        <v>12</v>
      </c>
      <c r="E366" s="189"/>
      <c r="F366" s="188">
        <f t="shared" si="17"/>
        <v>42731</v>
      </c>
      <c r="G366" s="206">
        <f>Plan!GC58</f>
        <v>0</v>
      </c>
      <c r="H366" s="207">
        <f>Plan!GC59</f>
        <v>0</v>
      </c>
      <c r="I366" s="206">
        <f>Plan!GC60</f>
        <v>0</v>
      </c>
      <c r="J366" s="207">
        <f>Plan!GC61</f>
        <v>0</v>
      </c>
      <c r="K366" s="206">
        <f>Plan!GC62</f>
        <v>0</v>
      </c>
      <c r="L366" s="207">
        <f>Plan!GC63</f>
        <v>0</v>
      </c>
      <c r="M366" s="206">
        <f>Plan!GC64</f>
        <v>0</v>
      </c>
      <c r="N366" s="207">
        <f>Plan!GC65</f>
        <v>0</v>
      </c>
      <c r="O366" s="206">
        <f>Plan!GC66</f>
        <v>0</v>
      </c>
      <c r="P366" s="207">
        <f>Plan!GC67</f>
        <v>0</v>
      </c>
      <c r="Q366" s="206">
        <f>Plan!GC68</f>
        <v>0</v>
      </c>
      <c r="R366" s="207">
        <f>Plan!GC69</f>
        <v>0</v>
      </c>
      <c r="S366" s="206">
        <f>Plan!GC70</f>
        <v>0</v>
      </c>
      <c r="T366" s="207">
        <f>Plan!GC71</f>
        <v>0</v>
      </c>
      <c r="U366" s="206">
        <f>Plan!GC72</f>
        <v>0</v>
      </c>
      <c r="V366" s="207">
        <f>Plan!GC73</f>
        <v>0</v>
      </c>
      <c r="W366" s="206">
        <f>Plan!GC74</f>
        <v>0</v>
      </c>
      <c r="X366" s="207">
        <f>Plan!GC75</f>
        <v>0</v>
      </c>
      <c r="Y366" s="206">
        <f>Plan!GC76</f>
        <v>0</v>
      </c>
      <c r="Z366" s="207">
        <f>Plan!GC77</f>
        <v>0</v>
      </c>
      <c r="AA366" s="206">
        <f>Plan!GC78</f>
        <v>0</v>
      </c>
      <c r="AB366" s="207">
        <f>Plan!GC79</f>
        <v>0</v>
      </c>
      <c r="AC366" s="206">
        <f>Plan!GC80</f>
        <v>0</v>
      </c>
      <c r="AD366" s="207">
        <f>Plan!GC81</f>
        <v>0</v>
      </c>
      <c r="AE366" s="206">
        <f>Plan!GC82</f>
        <v>0</v>
      </c>
      <c r="AF366" s="207">
        <f>Plan!GC83</f>
        <v>0</v>
      </c>
      <c r="AG366" s="206">
        <f>Plan!GC84</f>
        <v>0</v>
      </c>
      <c r="AH366" s="207">
        <f>Plan!GC85</f>
        <v>0</v>
      </c>
      <c r="AI366" s="206">
        <f>Plan!GC86</f>
        <v>0</v>
      </c>
      <c r="AJ366" s="207">
        <f>Plan!GC87</f>
        <v>0</v>
      </c>
    </row>
    <row r="367" spans="1:36" ht="6" customHeight="1">
      <c r="A367"/>
      <c r="B367" s="98">
        <f>COUNTIF(Feiertage!$H$3:$H$200,F367)</f>
        <v>0</v>
      </c>
      <c r="C367" s="100">
        <f t="shared" si="15"/>
        <v>3</v>
      </c>
      <c r="D367" s="100">
        <f t="shared" si="16"/>
        <v>12</v>
      </c>
      <c r="E367" s="189"/>
      <c r="F367" s="188">
        <f t="shared" si="17"/>
        <v>42732</v>
      </c>
      <c r="G367" s="206">
        <f>Plan!GD58</f>
        <v>0</v>
      </c>
      <c r="H367" s="207">
        <f>Plan!GD59</f>
        <v>0</v>
      </c>
      <c r="I367" s="206">
        <f>Plan!GD60</f>
        <v>0</v>
      </c>
      <c r="J367" s="207">
        <f>Plan!GD61</f>
        <v>0</v>
      </c>
      <c r="K367" s="206">
        <f>Plan!GD62</f>
        <v>0</v>
      </c>
      <c r="L367" s="207">
        <f>Plan!GD63</f>
        <v>0</v>
      </c>
      <c r="M367" s="206">
        <f>Plan!GD64</f>
        <v>0</v>
      </c>
      <c r="N367" s="207">
        <f>Plan!GD65</f>
        <v>0</v>
      </c>
      <c r="O367" s="206">
        <f>Plan!GD66</f>
        <v>0</v>
      </c>
      <c r="P367" s="207">
        <f>Plan!GD67</f>
        <v>0</v>
      </c>
      <c r="Q367" s="206">
        <f>Plan!GD68</f>
        <v>0</v>
      </c>
      <c r="R367" s="207">
        <f>Plan!GD69</f>
        <v>0</v>
      </c>
      <c r="S367" s="206">
        <f>Plan!GD70</f>
        <v>0</v>
      </c>
      <c r="T367" s="207">
        <f>Plan!GD71</f>
        <v>0</v>
      </c>
      <c r="U367" s="206">
        <f>Plan!GD72</f>
        <v>0</v>
      </c>
      <c r="V367" s="207">
        <f>Plan!GD73</f>
        <v>0</v>
      </c>
      <c r="W367" s="206">
        <f>Plan!GD74</f>
        <v>0</v>
      </c>
      <c r="X367" s="207">
        <f>Plan!GD75</f>
        <v>0</v>
      </c>
      <c r="Y367" s="206">
        <f>Plan!GD76</f>
        <v>0</v>
      </c>
      <c r="Z367" s="207">
        <f>Plan!GD77</f>
        <v>0</v>
      </c>
      <c r="AA367" s="206">
        <f>Plan!GD78</f>
        <v>0</v>
      </c>
      <c r="AB367" s="207">
        <f>Plan!GD79</f>
        <v>0</v>
      </c>
      <c r="AC367" s="206">
        <f>Plan!GD80</f>
        <v>0</v>
      </c>
      <c r="AD367" s="207">
        <f>Plan!GD81</f>
        <v>0</v>
      </c>
      <c r="AE367" s="206">
        <f>Plan!GD82</f>
        <v>0</v>
      </c>
      <c r="AF367" s="207">
        <f>Plan!GD83</f>
        <v>0</v>
      </c>
      <c r="AG367" s="206">
        <f>Plan!GD84</f>
        <v>0</v>
      </c>
      <c r="AH367" s="207">
        <f>Plan!GD85</f>
        <v>0</v>
      </c>
      <c r="AI367" s="206">
        <f>Plan!GD86</f>
        <v>0</v>
      </c>
      <c r="AJ367" s="207">
        <f>Plan!GD87</f>
        <v>0</v>
      </c>
    </row>
    <row r="368" spans="1:36" ht="6" customHeight="1">
      <c r="A368"/>
      <c r="B368" s="98">
        <f>COUNTIF(Feiertage!$H$3:$H$200,F368)</f>
        <v>0</v>
      </c>
      <c r="C368" s="100">
        <f t="shared" si="15"/>
        <v>4</v>
      </c>
      <c r="D368" s="100">
        <f t="shared" si="16"/>
        <v>12</v>
      </c>
      <c r="E368" s="189"/>
      <c r="F368" s="188">
        <f t="shared" si="17"/>
        <v>42733</v>
      </c>
      <c r="G368" s="206">
        <f>Plan!GE58</f>
        <v>0</v>
      </c>
      <c r="H368" s="207">
        <f>Plan!GE59</f>
        <v>0</v>
      </c>
      <c r="I368" s="206">
        <f>Plan!GE60</f>
        <v>0</v>
      </c>
      <c r="J368" s="207">
        <f>Plan!GE61</f>
        <v>0</v>
      </c>
      <c r="K368" s="206">
        <f>Plan!GE62</f>
        <v>0</v>
      </c>
      <c r="L368" s="207">
        <f>Plan!GE63</f>
        <v>0</v>
      </c>
      <c r="M368" s="206">
        <f>Plan!GE64</f>
        <v>0</v>
      </c>
      <c r="N368" s="207">
        <f>Plan!GE65</f>
        <v>0</v>
      </c>
      <c r="O368" s="206">
        <f>Plan!GE66</f>
        <v>0</v>
      </c>
      <c r="P368" s="207">
        <f>Plan!GE67</f>
        <v>0</v>
      </c>
      <c r="Q368" s="206">
        <f>Plan!GE68</f>
        <v>0</v>
      </c>
      <c r="R368" s="207">
        <f>Plan!GE69</f>
        <v>0</v>
      </c>
      <c r="S368" s="206">
        <f>Plan!GE70</f>
        <v>0</v>
      </c>
      <c r="T368" s="207">
        <f>Plan!GE71</f>
        <v>0</v>
      </c>
      <c r="U368" s="206">
        <f>Plan!GE72</f>
        <v>0</v>
      </c>
      <c r="V368" s="207">
        <f>Plan!GE73</f>
        <v>0</v>
      </c>
      <c r="W368" s="206">
        <f>Plan!GE74</f>
        <v>0</v>
      </c>
      <c r="X368" s="207">
        <f>Plan!GE75</f>
        <v>0</v>
      </c>
      <c r="Y368" s="206">
        <f>Plan!GE76</f>
        <v>0</v>
      </c>
      <c r="Z368" s="207">
        <f>Plan!GE77</f>
        <v>0</v>
      </c>
      <c r="AA368" s="206">
        <f>Plan!GE78</f>
        <v>0</v>
      </c>
      <c r="AB368" s="207">
        <f>Plan!GE79</f>
        <v>0</v>
      </c>
      <c r="AC368" s="206">
        <f>Plan!GE80</f>
        <v>0</v>
      </c>
      <c r="AD368" s="207">
        <f>Plan!GE81</f>
        <v>0</v>
      </c>
      <c r="AE368" s="206">
        <f>Plan!GE82</f>
        <v>0</v>
      </c>
      <c r="AF368" s="207">
        <f>Plan!GE83</f>
        <v>0</v>
      </c>
      <c r="AG368" s="206">
        <f>Plan!GE84</f>
        <v>0</v>
      </c>
      <c r="AH368" s="207">
        <f>Plan!GE85</f>
        <v>0</v>
      </c>
      <c r="AI368" s="206">
        <f>Plan!GE86</f>
        <v>0</v>
      </c>
      <c r="AJ368" s="207">
        <f>Plan!GE87</f>
        <v>0</v>
      </c>
    </row>
    <row r="369" spans="1:36" ht="6" customHeight="1">
      <c r="A369"/>
      <c r="B369" s="98">
        <f>COUNTIF(Feiertage!$H$3:$H$200,F369)</f>
        <v>0</v>
      </c>
      <c r="C369" s="100">
        <f t="shared" si="15"/>
        <v>5</v>
      </c>
      <c r="D369" s="100">
        <f t="shared" si="16"/>
        <v>12</v>
      </c>
      <c r="E369" s="189"/>
      <c r="F369" s="188">
        <f t="shared" si="17"/>
        <v>42734</v>
      </c>
      <c r="G369" s="206">
        <f>Plan!GF58</f>
        <v>0</v>
      </c>
      <c r="H369" s="207">
        <f>Plan!GF59</f>
        <v>0</v>
      </c>
      <c r="I369" s="206">
        <f>Plan!GF60</f>
        <v>0</v>
      </c>
      <c r="J369" s="207">
        <f>Plan!GF61</f>
        <v>0</v>
      </c>
      <c r="K369" s="206">
        <f>Plan!GF62</f>
        <v>0</v>
      </c>
      <c r="L369" s="207">
        <f>Plan!GF63</f>
        <v>0</v>
      </c>
      <c r="M369" s="206">
        <f>Plan!GF64</f>
        <v>0</v>
      </c>
      <c r="N369" s="207">
        <f>Plan!GF65</f>
        <v>0</v>
      </c>
      <c r="O369" s="206">
        <f>Plan!GF66</f>
        <v>0</v>
      </c>
      <c r="P369" s="207">
        <f>Plan!GF67</f>
        <v>0</v>
      </c>
      <c r="Q369" s="206">
        <f>Plan!GF68</f>
        <v>0</v>
      </c>
      <c r="R369" s="207">
        <f>Plan!GF69</f>
        <v>0</v>
      </c>
      <c r="S369" s="206">
        <f>Plan!GF70</f>
        <v>0</v>
      </c>
      <c r="T369" s="207">
        <f>Plan!GF71</f>
        <v>0</v>
      </c>
      <c r="U369" s="206">
        <f>Plan!GF72</f>
        <v>0</v>
      </c>
      <c r="V369" s="207">
        <f>Plan!GF73</f>
        <v>0</v>
      </c>
      <c r="W369" s="206">
        <f>Plan!GF74</f>
        <v>0</v>
      </c>
      <c r="X369" s="207">
        <f>Plan!GF75</f>
        <v>0</v>
      </c>
      <c r="Y369" s="206">
        <f>Plan!GF76</f>
        <v>0</v>
      </c>
      <c r="Z369" s="207">
        <f>Plan!GF77</f>
        <v>0</v>
      </c>
      <c r="AA369" s="206">
        <f>Plan!GF78</f>
        <v>0</v>
      </c>
      <c r="AB369" s="207">
        <f>Plan!GF79</f>
        <v>0</v>
      </c>
      <c r="AC369" s="206">
        <f>Plan!GF80</f>
        <v>0</v>
      </c>
      <c r="AD369" s="207">
        <f>Plan!GF81</f>
        <v>0</v>
      </c>
      <c r="AE369" s="206">
        <f>Plan!GF82</f>
        <v>0</v>
      </c>
      <c r="AF369" s="207">
        <f>Plan!GF83</f>
        <v>0</v>
      </c>
      <c r="AG369" s="206">
        <f>Plan!GF84</f>
        <v>0</v>
      </c>
      <c r="AH369" s="207">
        <f>Plan!GF85</f>
        <v>0</v>
      </c>
      <c r="AI369" s="206">
        <f>Plan!GF86</f>
        <v>0</v>
      </c>
      <c r="AJ369" s="207">
        <f>Plan!GF87</f>
        <v>0</v>
      </c>
    </row>
    <row r="370" spans="1:36" ht="6" customHeight="1">
      <c r="A370"/>
      <c r="B370" s="98">
        <f>COUNTIF(Feiertage!$H$3:$H$200,F370)</f>
        <v>0</v>
      </c>
      <c r="C370" s="100">
        <f t="shared" si="15"/>
        <v>6</v>
      </c>
      <c r="D370" s="100">
        <f t="shared" si="16"/>
        <v>12</v>
      </c>
      <c r="E370" s="190"/>
      <c r="F370" s="188">
        <f>IF(DAY(F369)=31,"",F369+1)</f>
        <v>42735</v>
      </c>
      <c r="G370" s="206">
        <f>Plan!GG58</f>
        <v>0</v>
      </c>
      <c r="H370" s="207">
        <f>Plan!GG59</f>
        <v>0</v>
      </c>
      <c r="I370" s="206">
        <f>Plan!GG60</f>
        <v>0</v>
      </c>
      <c r="J370" s="207">
        <f>Plan!GG61</f>
        <v>0</v>
      </c>
      <c r="K370" s="206">
        <f>Plan!GG62</f>
        <v>0</v>
      </c>
      <c r="L370" s="207">
        <f>Plan!GG63</f>
        <v>0</v>
      </c>
      <c r="M370" s="206">
        <f>Plan!GG64</f>
        <v>0</v>
      </c>
      <c r="N370" s="207">
        <f>Plan!GG65</f>
        <v>0</v>
      </c>
      <c r="O370" s="206">
        <f>Plan!GG66</f>
        <v>0</v>
      </c>
      <c r="P370" s="207">
        <f>Plan!GG67</f>
        <v>0</v>
      </c>
      <c r="Q370" s="206">
        <f>Plan!GG68</f>
        <v>0</v>
      </c>
      <c r="R370" s="207">
        <f>Plan!GG69</f>
        <v>0</v>
      </c>
      <c r="S370" s="206">
        <f>Plan!GG70</f>
        <v>0</v>
      </c>
      <c r="T370" s="207">
        <f>Plan!GG71</f>
        <v>0</v>
      </c>
      <c r="U370" s="206">
        <f>Plan!GG72</f>
        <v>0</v>
      </c>
      <c r="V370" s="207">
        <f>Plan!GG73</f>
        <v>0</v>
      </c>
      <c r="W370" s="206">
        <f>Plan!GG74</f>
        <v>0</v>
      </c>
      <c r="X370" s="207">
        <f>Plan!GG75</f>
        <v>0</v>
      </c>
      <c r="Y370" s="206">
        <f>Plan!GG76</f>
        <v>0</v>
      </c>
      <c r="Z370" s="207">
        <f>Plan!GG77</f>
        <v>0</v>
      </c>
      <c r="AA370" s="206">
        <f>Plan!GG78</f>
        <v>0</v>
      </c>
      <c r="AB370" s="207">
        <f>Plan!GG79</f>
        <v>0</v>
      </c>
      <c r="AC370" s="206">
        <f>Plan!GG80</f>
        <v>0</v>
      </c>
      <c r="AD370" s="207">
        <f>Plan!GG81</f>
        <v>0</v>
      </c>
      <c r="AE370" s="206">
        <f>Plan!GG82</f>
        <v>0</v>
      </c>
      <c r="AF370" s="207">
        <f>Plan!GG83</f>
        <v>0</v>
      </c>
      <c r="AG370" s="206">
        <f>Plan!GG84</f>
        <v>0</v>
      </c>
      <c r="AH370" s="207">
        <f>Plan!GG85</f>
        <v>0</v>
      </c>
      <c r="AI370" s="206">
        <f>Plan!GG86</f>
        <v>0</v>
      </c>
      <c r="AJ370" s="207">
        <f>Plan!GG87</f>
        <v>0</v>
      </c>
    </row>
  </sheetData>
  <sheetProtection password="8205" sheet="1" objects="1" scenarios="1" selectLockedCells="1" selectUnlockedCells="1"/>
  <conditionalFormatting sqref="F6:F370">
    <cfRule type="expression" priority="1" dxfId="0" stopIfTrue="1">
      <formula>OR(C6=6,C6=7,B6=1)</formula>
    </cfRule>
    <cfRule type="expression" priority="2" dxfId="13" stopIfTrue="1">
      <formula>OR(D6=1,D6=3,D6=5,D6=7=D6=9,D6=11)</formula>
    </cfRule>
  </conditionalFormatting>
  <conditionalFormatting sqref="E5:E370">
    <cfRule type="expression" priority="3" dxfId="13" stopIfTrue="1">
      <formula>OR(D5=1,D5=3,D5=5,D5=7,D5=9,D5=11)</formula>
    </cfRule>
  </conditionalFormatting>
  <conditionalFormatting sqref="F5">
    <cfRule type="expression" priority="4" dxfId="0" stopIfTrue="1">
      <formula>OR($C5=6,$C5=7,$B5=1)</formula>
    </cfRule>
    <cfRule type="expression" priority="5" dxfId="13" stopIfTrue="1">
      <formula>OR($D$5=1,$D$5=3,$D$5=5,$D$5=7=$D$5=9,$D$5=11)</formula>
    </cfRule>
  </conditionalFormatting>
  <conditionalFormatting sqref="G5:AJ370">
    <cfRule type="expression" priority="6" dxfId="12" stopIfTrue="1">
      <formula>OR(G5=$G$1,G5=$H$1,G5=$I$1,G5=$J$1,G5=$K$1,G5=$L$1,G5=$M$1)</formula>
    </cfRule>
    <cfRule type="expression" priority="7" dxfId="11" stopIfTrue="1">
      <formula>OR(G5=$N$1,G5=$O$1,G5=$P$1,G5=$Q$1,G5=$R$1,G5=$S$1)</formula>
    </cfRule>
    <cfRule type="expression" priority="8" dxfId="0" stopIfTrue="1">
      <formula>OR($C5=6,$C5=7,$B5=1)</formula>
    </cfRule>
  </conditionalFormatting>
  <printOptions/>
  <pageMargins left="0.17" right="0.3" top="0.36" bottom="0.43" header="0.27" footer="0.22"/>
  <pageSetup horizontalDpi="600" verticalDpi="600" orientation="portrait" paperSize="9" scale="95" r:id="rId2"/>
  <headerFooter alignWithMargins="0">
    <oddFooter>&amp;L&amp;A - &amp;D - &amp;T&amp;RSeite: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B2:W37"/>
  <sheetViews>
    <sheetView showGridLines="0" showRowColHeaders="0" showZeros="0" showOutlineSymbols="0" zoomScale="90" zoomScaleNormal="9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3" sqref="B3"/>
    </sheetView>
  </sheetViews>
  <sheetFormatPr defaultColWidth="11.421875" defaultRowHeight="12.75"/>
  <cols>
    <col min="1" max="1" width="1.8515625" style="0" customWidth="1"/>
    <col min="2" max="2" width="15.8515625" style="0" customWidth="1"/>
    <col min="3" max="3" width="14.421875" style="0" customWidth="1"/>
    <col min="4" max="4" width="17.28125" style="0" customWidth="1"/>
    <col min="12" max="23" width="7.7109375" style="0" customWidth="1"/>
  </cols>
  <sheetData>
    <row r="1" ht="8.25" customHeight="1"/>
    <row r="2" spans="2:3" ht="15.75">
      <c r="B2" s="31" t="s">
        <v>120</v>
      </c>
      <c r="C2" s="32">
        <f>Mitarbeiter!C2</f>
        <v>2016</v>
      </c>
    </row>
    <row r="3" spans="2:3" ht="15.75">
      <c r="B3" s="31"/>
      <c r="C3" s="193"/>
    </row>
    <row r="4" spans="2:23" ht="15.75" customHeight="1">
      <c r="B4" s="246" t="s">
        <v>201</v>
      </c>
      <c r="C4" s="241"/>
      <c r="D4" s="241"/>
      <c r="E4" s="242"/>
      <c r="F4" s="243" t="s">
        <v>160</v>
      </c>
      <c r="G4" s="241"/>
      <c r="H4" s="241"/>
      <c r="I4" s="241"/>
      <c r="J4" s="241"/>
      <c r="K4" s="242"/>
      <c r="L4" s="243" t="s">
        <v>166</v>
      </c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5"/>
    </row>
    <row r="5" spans="2:23" s="1" customFormat="1" ht="33.75" customHeight="1">
      <c r="B5" s="29" t="s">
        <v>67</v>
      </c>
      <c r="C5" s="29" t="s">
        <v>68</v>
      </c>
      <c r="D5" s="30" t="s">
        <v>70</v>
      </c>
      <c r="E5" s="237" t="s">
        <v>154</v>
      </c>
      <c r="F5" s="234" t="s">
        <v>199</v>
      </c>
      <c r="G5" s="172" t="s">
        <v>200</v>
      </c>
      <c r="H5" s="291" t="s">
        <v>165</v>
      </c>
      <c r="I5" s="292" t="s">
        <v>167</v>
      </c>
      <c r="J5" s="293" t="s">
        <v>117</v>
      </c>
      <c r="K5" s="230" t="s">
        <v>153</v>
      </c>
      <c r="L5" s="236" t="s">
        <v>83</v>
      </c>
      <c r="M5" s="191" t="s">
        <v>84</v>
      </c>
      <c r="N5" s="192" t="s">
        <v>85</v>
      </c>
      <c r="O5" s="191" t="s">
        <v>86</v>
      </c>
      <c r="P5" s="192" t="s">
        <v>87</v>
      </c>
      <c r="Q5" s="191" t="s">
        <v>88</v>
      </c>
      <c r="R5" s="192" t="s">
        <v>89</v>
      </c>
      <c r="S5" s="191" t="s">
        <v>90</v>
      </c>
      <c r="T5" s="192" t="s">
        <v>91</v>
      </c>
      <c r="U5" s="191" t="s">
        <v>92</v>
      </c>
      <c r="V5" s="192" t="s">
        <v>93</v>
      </c>
      <c r="W5" s="191" t="s">
        <v>94</v>
      </c>
    </row>
    <row r="6" spans="2:23" ht="18" customHeight="1">
      <c r="B6" s="27">
        <f>IF(Mitarbeiter!B7="","",Mitarbeiter!B7)</f>
      </c>
      <c r="C6" s="27">
        <f>IF(Mitarbeiter!C7="","",Mitarbeiter!C7)</f>
      </c>
      <c r="D6" s="27">
        <f>IF(Mitarbeiter!E7="","",Mitarbeiter!E7)</f>
      </c>
      <c r="E6" s="238">
        <f>Mitarbeiter!W7</f>
        <v>0</v>
      </c>
      <c r="F6" s="250">
        <f>COUNTIF(Plan!F15:GG15,"u")+(COUNTIF(Plan!F15:GG15,"u2")/2)+COUNTIF(Plan!F58:GG58,"u")+(COUNTIF(Plan!F58:GG58,"u2")/2)+COUNTIF(Plan!F15:GG15,"s")+COUNTIF(Plan!F58:GG58,"s")</f>
        <v>0</v>
      </c>
      <c r="G6" s="194">
        <f>COUNTIF(Plan!F15:GG15,"x")+(COUNTIF(Plan!F15:GG15,"x2")/2)+COUNTIF(Plan!F58:GG58,"x")+(COUNTIF(Plan!F58:GG58,"x2")/2)+COUNTIF(Plan!F15:GG15,"azv")+COUNTIF(Plan!F58:GG58,"azv")+COUNTIF(Plan!F15:GG15,"fza")+COUNTIF(Plan!F58:GG58,"fza")</f>
        <v>0</v>
      </c>
      <c r="H6" s="194">
        <f>COUNTIF(Plan!F15:GG15,"f")+(COUNTIF(Plan!F15:GG15,"f2")/2)+COUNTIF(Plan!F58:GG58,"f")+(COUNTIF(Plan!F58:GG58,"f2")/2)</f>
        <v>0</v>
      </c>
      <c r="I6" s="251">
        <f>COUNTIF(Plan!F15:GG15,"k")+(COUNTIF(Plan!F15:GG15,"k2")/2)+COUNTIF(Plan!F58:GG58,"k")+(COUNTIF(Plan!F58:GG58,"k2")/2)</f>
        <v>0</v>
      </c>
      <c r="J6" s="194">
        <f>COUNTIF(Plan!F15:GG15,"a")+COUNTIF(Plan!F58:GG58,"a")</f>
        <v>0</v>
      </c>
      <c r="K6" s="231">
        <f aca="true" t="shared" si="0" ref="K6:K35">SUM(F6:J6)</f>
        <v>0</v>
      </c>
      <c r="L6" s="294">
        <f>(SUMPRODUCT((Plan!$F$5:$GG$5=1)*(Plan!F15:GG15&gt;0)))-(SUMPRODUCT((Plan!$F$5:$GG$5=1)*((Plan!F15:GG15="u2")/2)))-(SUMPRODUCT((Plan!$F$5:$GG$5=1)*((Plan!F15:GG15="x2")/2)))-(SUMPRODUCT((Plan!$F$5:$GG$5=1)*((Plan!F15:GG15="k2")/2)))-(SUMPRODUCT((Plan!$F$5:$GG$5=1)*((Plan!F15:GG15="f2")/2)))</f>
        <v>0</v>
      </c>
      <c r="M6" s="295">
        <f>(SUMPRODUCT((Plan!$F$5:$GG$5=2)*(Plan!F15:GG15&gt;0)))-(SUMPRODUCT((Plan!$F$5:$GG$5=2)*((Plan!F15:GG15="u2")/2)))-(SUMPRODUCT((Plan!$F$5:$GG$5=2)*((Plan!F15:GG15="x2")/2)))-(SUMPRODUCT((Plan!$F$5:$GG$5=2)*((Plan!F15:GG15="k2")/2)))-(SUMPRODUCT((Plan!$F$5:$GG$5=2)*((Plan!F15:GG15="f2")/2)))</f>
        <v>0</v>
      </c>
      <c r="N6" s="297">
        <f>(SUMPRODUCT((Plan!$F$5:$GG$5=3)*(Plan!F15:GG15&gt;0)))-(SUMPRODUCT((Plan!$F$5:$GG$5=3)*((Plan!F15:GG15="u2")/2)))-(SUMPRODUCT((Plan!$F$5:$GG$5=3)*((Plan!F15:GG15="x2")/2)))-(SUMPRODUCT((Plan!$F$5:$GG$5=3)*((Plan!F15:GG15="k2")/2)))-(SUMPRODUCT((Plan!$F$5:$GG$5=3)*((Plan!F15:GG15="f2")/2)))</f>
        <v>0</v>
      </c>
      <c r="O6" s="295">
        <f>(SUMPRODUCT((Plan!$F$5:$GG$5=4)*(Plan!F15:GG15&gt;0)))-(SUMPRODUCT((Plan!$F$5:$GG$5=4)*((Plan!F15:GG15="u2")/2)))-(SUMPRODUCT((Plan!$F$5:$GG$5=4)*((Plan!F15:GG15="x2")/2)))-(SUMPRODUCT((Plan!$F$5:$GG$5=4)*((Plan!F15:GG15="k2")/2)))-(SUMPRODUCT((Plan!$F$5:$GG$5=4)*((Plan!F15:GG15="f2")/2)))</f>
        <v>0</v>
      </c>
      <c r="P6" s="297">
        <f>(SUMPRODUCT((Plan!$F$5:$GG$5=5)*(Plan!F15:GG15&gt;0)))-(SUMPRODUCT((Plan!$F$5:$GG$5=5)*((Plan!F15:GG15="u2")/2)))-(SUMPRODUCT((Plan!$F$5:$GG$5=5)*((Plan!F15:GG15="x2")/2)))-(SUMPRODUCT((Plan!$F$5:$GG$5=5)*((Plan!F15:GG15="k2")/2)))-(SUMPRODUCT((Plan!$F$5:$GG$5=5)*((Plan!F15:GG15="f2")/2)))</f>
        <v>0</v>
      </c>
      <c r="Q6" s="295">
        <f>(SUMPRODUCT((Plan!$F$5:$GG$5=6)*(Plan!F15:GG15&gt;0)))-(SUMPRODUCT((Plan!$F$5:$GG$5=6)*((Plan!F15:GG15="u2")/2)))-(SUMPRODUCT((Plan!$F$5:$GG$5=6)*((Plan!F15:GG15="x2")/2)))-(SUMPRODUCT((Plan!$F$5:$GG$5=6)*((Plan!F15:GG15="k2")/2)))-(SUMPRODUCT((Plan!$F$5:$GG$5=6)*((Plan!F15:GG15="f2")/2)))</f>
        <v>0</v>
      </c>
      <c r="R6" s="297">
        <f>(SUMPRODUCT((Plan!$F$48:$GG$48=7)*(Plan!F58:GG58&gt;0)))-(SUMPRODUCT((Plan!$F$48:$GG$48=7)*((Plan!F58:GG58="u2")/2)))-(SUMPRODUCT((Plan!$F$48:$GG$48=7)*((Plan!F58:GG58="x2")/2)))-(SUMPRODUCT((Plan!$F$48:$GG$48=7)*((Plan!F58:GG58="k2")/2)))-(SUMPRODUCT((Plan!$F$48:$GG$48=7)*((Plan!F58:GG58="f2")/2)))</f>
        <v>0</v>
      </c>
      <c r="S6" s="295">
        <f>(SUMPRODUCT((Plan!$F$48:$GG$48=8)*(Plan!F58:GG58&gt;0)))-(SUMPRODUCT((Plan!$F$48:$GG$48=8)*((Plan!F58:GG58="u2")/2)))-(SUMPRODUCT((Plan!$F$48:$GG$48=8)*((Plan!F58:GG58="x2")/2)))-(SUMPRODUCT((Plan!$F$48:$GG$48=8)*((Plan!F58:GG58="k2")/2)))-(SUMPRODUCT((Plan!$F$48:$GG$48=8)*((Plan!F58:GG58="f2")/2)))</f>
        <v>0</v>
      </c>
      <c r="T6" s="297">
        <f>(SUMPRODUCT((Plan!$F$48:$GG$48=9)*(Plan!F58:GG58&gt;0)))-(SUMPRODUCT((Plan!$F$48:$GG$48=9)*((Plan!F58:GG58="u2")/2)))-(SUMPRODUCT((Plan!$F$48:$GG$48=9)*((Plan!F58:GG58="x2")/2)))-(SUMPRODUCT((Plan!$F$48:$GG$48=9)*((Plan!F58:GG58="k2")/2)))-(SUMPRODUCT((Plan!$F$48:$GG$48=9)*((Plan!F58:GG58="f2")/2)))</f>
        <v>0</v>
      </c>
      <c r="U6" s="295">
        <f>(SUMPRODUCT((Plan!$F$48:$GG$48=10)*(Plan!F58:GG58&gt;0)))-(SUMPRODUCT((Plan!$F$48:$GG$48=10)*((Plan!F58:GG58="u2")/2)))-(SUMPRODUCT((Plan!$F$48:$GG$48=10)*((Plan!F58:GG58="x2")/2)))-(SUMPRODUCT((Plan!$F$48:$GG$48=10)*((Plan!F58:GG58="k2")/2)))-(SUMPRODUCT((Plan!$F$48:$GG$48=10)*((Plan!F58:GG58="f2")/2)))</f>
        <v>0</v>
      </c>
      <c r="V6" s="297">
        <f>(SUMPRODUCT((Plan!$F$48:$GG$48=11)*(Plan!F58:GG58&gt;0)))-(SUMPRODUCT((Plan!$F$48:$GG$48=11)*((Plan!F58:GG58="u2")/2)))-(SUMPRODUCT((Plan!$F$48:$GG$48=11)*((Plan!F58:GG58="x2")/2)))-(SUMPRODUCT((Plan!$F$48:$GG$48=11)*((Plan!F58:GG58="k2")/2)))-(SUMPRODUCT((Plan!$F$48:$GG$48=11)*((Plan!F58:GG58="f2")/2)))</f>
        <v>0</v>
      </c>
      <c r="W6" s="295">
        <f>(SUMPRODUCT((Plan!$F$48:$GG$48=12)*(Plan!F58:GG58&gt;0)))-(SUMPRODUCT((Plan!$F$48:$GG$48=12)*((Plan!F58:GG58="u2")/2)))-(SUMPRODUCT((Plan!$F$48:$GG$48=12)*((Plan!F58:GG58="x2")/2)))-(SUMPRODUCT((Plan!$F$48:$GG$48=12)*((Plan!F58:GG58="k2")/2)))-(SUMPRODUCT((Plan!$F$48:$GG$48=12)*((Plan!F58:GG58="f2")/2)))</f>
        <v>0</v>
      </c>
    </row>
    <row r="7" spans="2:23" ht="18" customHeight="1">
      <c r="B7" s="27">
        <f>IF(Mitarbeiter!B8="","",Mitarbeiter!B8)</f>
      </c>
      <c r="C7" s="27">
        <f>IF(Mitarbeiter!C8="","",Mitarbeiter!C8)</f>
      </c>
      <c r="D7" s="27">
        <f>IF(Mitarbeiter!E8="","",Mitarbeiter!E8)</f>
      </c>
      <c r="E7" s="238">
        <f>Mitarbeiter!W8</f>
        <v>0</v>
      </c>
      <c r="F7" s="250">
        <f>COUNTIF(Plan!F16:GG16,"u")+(COUNTIF(Plan!F16:GG16,"u2")/2)+COUNTIF(Plan!F59:GG59,"u")+(COUNTIF(Plan!F59:GG59,"u2")/2)+COUNTIF(Plan!F16:GG16,"s")+COUNTIF(Plan!F59:GG59,"s")</f>
        <v>0</v>
      </c>
      <c r="G7" s="194">
        <f>COUNTIF(Plan!F16:GG16,"x")+(COUNTIF(Plan!F16:GG16,"x2")/2)+COUNTIF(Plan!F59:GG59,"x")+(COUNTIF(Plan!F59:GG59,"x2")/2)+COUNTIF(Plan!F16:GG16,"azv")+COUNTIF(Plan!F59:GG59,"azv")+COUNTIF(Plan!F16:GG16,"fza")+COUNTIF(Plan!F59:GG59,"fza")</f>
        <v>0</v>
      </c>
      <c r="H7" s="194">
        <f>COUNTIF(Plan!F16:GG16,"f")+(COUNTIF(Plan!F16:GG16,"f2")/2)+COUNTIF(Plan!F59:GG59,"f")+(COUNTIF(Plan!F59:GG59,"f2")/2)</f>
        <v>0</v>
      </c>
      <c r="I7" s="251">
        <f>COUNTIF(Plan!F16:GG16,"k")+(COUNTIF(Plan!F16:GG16,"k2")/2)+COUNTIF(Plan!F59:GG59,"k")+(COUNTIF(Plan!F59:GG59,"k2")/2)</f>
        <v>0</v>
      </c>
      <c r="J7" s="194">
        <f>COUNTIF(Plan!F16:GG16,"a")+COUNTIF(Plan!F59:GG59,"a")</f>
        <v>0</v>
      </c>
      <c r="K7" s="231">
        <f aca="true" t="shared" si="1" ref="K7:K16">SUM(F7:J7)</f>
        <v>0</v>
      </c>
      <c r="L7" s="294">
        <f>(SUMPRODUCT((Plan!$F$5:$GG$5=1)*(Plan!F16:GG16&gt;0)))-(SUMPRODUCT((Plan!$F$5:$GG$5=1)*((Plan!F16:GG16="u2")/2)))-(SUMPRODUCT((Plan!$F$5:$GG$5=1)*((Plan!F16:GG16="x2")/2)))-(SUMPRODUCT((Plan!$F$5:$GG$5=1)*((Plan!F16:GG16="k2")/2)))-(SUMPRODUCT((Plan!$F$5:$GG$5=1)*((Plan!F16:GG16="f2")/2)))</f>
        <v>0</v>
      </c>
      <c r="M7" s="295">
        <f>(SUMPRODUCT((Plan!$F$5:$GG$5=2)*(Plan!F16:GG16&gt;0)))-(SUMPRODUCT((Plan!$F$5:$GG$5=2)*((Plan!F16:GG16="u2")/2)))-(SUMPRODUCT((Plan!$F$5:$GG$5=2)*((Plan!F16:GG16="x2")/2)))-(SUMPRODUCT((Plan!$F$5:$GG$5=2)*((Plan!F16:GG16="k2")/2)))-(SUMPRODUCT((Plan!$F$5:$GG$5=2)*((Plan!F16:GG16="f2")/2)))</f>
        <v>0</v>
      </c>
      <c r="N7" s="297">
        <f>(SUMPRODUCT((Plan!$F$5:$GG$5=3)*(Plan!F16:GG16&gt;0)))-(SUMPRODUCT((Plan!$F$5:$GG$5=3)*((Plan!F16:GG16="u2")/2)))-(SUMPRODUCT((Plan!$F$5:$GG$5=3)*((Plan!F16:GG16="x2")/2)))-(SUMPRODUCT((Plan!$F$5:$GG$5=3)*((Plan!F16:GG16="k2")/2)))-(SUMPRODUCT((Plan!$F$5:$GG$5=3)*((Plan!F16:GG16="f2")/2)))</f>
        <v>0</v>
      </c>
      <c r="O7" s="295">
        <f>(SUMPRODUCT((Plan!$F$5:$GG$5=4)*(Plan!F16:GG16&gt;0)))-(SUMPRODUCT((Plan!$F$5:$GG$5=4)*((Plan!F16:GG16="u2")/2)))-(SUMPRODUCT((Plan!$F$5:$GG$5=4)*((Plan!F16:GG16="x2")/2)))-(SUMPRODUCT((Plan!$F$5:$GG$5=4)*((Plan!F16:GG16="k2")/2)))-(SUMPRODUCT((Plan!$F$5:$GG$5=4)*((Plan!F16:GG16="f2")/2)))</f>
        <v>0</v>
      </c>
      <c r="P7" s="297">
        <f>(SUMPRODUCT((Plan!$F$5:$GG$5=5)*(Plan!F16:GG16&gt;0)))-(SUMPRODUCT((Plan!$F$5:$GG$5=5)*((Plan!F16:GG16="u2")/2)))-(SUMPRODUCT((Plan!$F$5:$GG$5=5)*((Plan!F16:GG16="x2")/2)))-(SUMPRODUCT((Plan!$F$5:$GG$5=5)*((Plan!F16:GG16="k2")/2)))-(SUMPRODUCT((Plan!$F$5:$GG$5=5)*((Plan!F16:GG16="f2")/2)))</f>
        <v>0</v>
      </c>
      <c r="Q7" s="295">
        <f>(SUMPRODUCT((Plan!$F$5:$GG$5=6)*(Plan!F16:GG16&gt;0)))-(SUMPRODUCT((Plan!$F$5:$GG$5=6)*((Plan!F16:GG16="u2")/2)))-(SUMPRODUCT((Plan!$F$5:$GG$5=6)*((Plan!F16:GG16="x2")/2)))-(SUMPRODUCT((Plan!$F$5:$GG$5=6)*((Plan!F16:GG16="k2")/2)))-(SUMPRODUCT((Plan!$F$5:$GG$5=6)*((Plan!F16:GG16="f2")/2)))</f>
        <v>0</v>
      </c>
      <c r="R7" s="297">
        <f>(SUMPRODUCT((Plan!$F$48:$GG$48=7)*(Plan!F59:GG59&gt;0)))-(SUMPRODUCT((Plan!$F$48:$GG$48=7)*((Plan!F59:GG59="u2")/2)))-(SUMPRODUCT((Plan!$F$48:$GG$48=7)*((Plan!F59:GG59="x2")/2)))-(SUMPRODUCT((Plan!$F$48:$GG$48=7)*((Plan!F59:GG59="k2")/2)))-(SUMPRODUCT((Plan!$F$48:$GG$48=7)*((Plan!F59:GG59="f2")/2)))</f>
        <v>0</v>
      </c>
      <c r="S7" s="295">
        <f>(SUMPRODUCT((Plan!$F$48:$GG$48=8)*(Plan!F59:GG59&gt;0)))-(SUMPRODUCT((Plan!$F$48:$GG$48=8)*((Plan!F59:GG59="u2")/2)))-(SUMPRODUCT((Plan!$F$48:$GG$48=8)*((Plan!F59:GG59="x2")/2)))-(SUMPRODUCT((Plan!$F$48:$GG$48=8)*((Plan!F59:GG59="k2")/2)))-(SUMPRODUCT((Plan!$F$48:$GG$48=8)*((Plan!F59:GG59="f2")/2)))</f>
        <v>0</v>
      </c>
      <c r="T7" s="297">
        <f>(SUMPRODUCT((Plan!$F$48:$GG$48=9)*(Plan!F59:GG59&gt;0)))-(SUMPRODUCT((Plan!$F$48:$GG$48=9)*((Plan!F59:GG59="u2")/2)))-(SUMPRODUCT((Plan!$F$48:$GG$48=9)*((Plan!F59:GG59="x2")/2)))-(SUMPRODUCT((Plan!$F$48:$GG$48=9)*((Plan!F59:GG59="k2")/2)))-(SUMPRODUCT((Plan!$F$48:$GG$48=9)*((Plan!F59:GG59="f2")/2)))</f>
        <v>0</v>
      </c>
      <c r="U7" s="295">
        <f>(SUMPRODUCT((Plan!$F$48:$GG$48=10)*(Plan!F59:GG59&gt;0)))-(SUMPRODUCT((Plan!$F$48:$GG$48=10)*((Plan!F59:GG59="u2")/2)))-(SUMPRODUCT((Plan!$F$48:$GG$48=10)*((Plan!F59:GG59="x2")/2)))-(SUMPRODUCT((Plan!$F$48:$GG$48=10)*((Plan!F59:GG59="k2")/2)))-(SUMPRODUCT((Plan!$F$48:$GG$48=10)*((Plan!F59:GG59="f2")/2)))</f>
        <v>0</v>
      </c>
      <c r="V7" s="297">
        <f>(SUMPRODUCT((Plan!$F$48:$GG$48=11)*(Plan!F59:GG59&gt;0)))-(SUMPRODUCT((Plan!$F$48:$GG$48=11)*((Plan!F59:GG59="u2")/2)))-(SUMPRODUCT((Plan!$F$48:$GG$48=11)*((Plan!F59:GG59="x2")/2)))-(SUMPRODUCT((Plan!$F$48:$GG$48=11)*((Plan!F59:GG59="k2")/2)))-(SUMPRODUCT((Plan!$F$48:$GG$48=11)*((Plan!F59:GG59="f2")/2)))</f>
        <v>0</v>
      </c>
      <c r="W7" s="295">
        <f>(SUMPRODUCT((Plan!$F$48:$GG$48=12)*(Plan!F59:GG59&gt;0)))-(SUMPRODUCT((Plan!$F$48:$GG$48=12)*((Plan!F59:GG59="u2")/2)))-(SUMPRODUCT((Plan!$F$48:$GG$48=12)*((Plan!F59:GG59="x2")/2)))-(SUMPRODUCT((Plan!$F$48:$GG$48=12)*((Plan!F59:GG59="k2")/2)))-(SUMPRODUCT((Plan!$F$48:$GG$48=12)*((Plan!F59:GG59="f2")/2)))</f>
        <v>0</v>
      </c>
    </row>
    <row r="8" spans="2:23" ht="18" customHeight="1">
      <c r="B8" s="27">
        <f>IF(Mitarbeiter!B9="","",Mitarbeiter!B9)</f>
      </c>
      <c r="C8" s="27">
        <f>IF(Mitarbeiter!C9="","",Mitarbeiter!C9)</f>
      </c>
      <c r="D8" s="27">
        <f>IF(Mitarbeiter!E9="","",Mitarbeiter!E9)</f>
      </c>
      <c r="E8" s="238">
        <f>Mitarbeiter!W9</f>
        <v>0</v>
      </c>
      <c r="F8" s="250">
        <f>COUNTIF(Plan!F17:GG17,"u")+(COUNTIF(Plan!F17:GG17,"u2")/2)+COUNTIF(Plan!F60:GG60,"u")+(COUNTIF(Plan!F60:GG60,"u2")/2)+COUNTIF(Plan!F17:GG17,"s")+COUNTIF(Plan!F60:GG60,"s")</f>
        <v>0</v>
      </c>
      <c r="G8" s="194">
        <f>COUNTIF(Plan!F17:GG17,"x")+(COUNTIF(Plan!F17:GG17,"x2")/2)+COUNTIF(Plan!F60:GG60,"x")+(COUNTIF(Plan!F60:GG60,"x2")/2)+COUNTIF(Plan!F17:GG17,"azv")+COUNTIF(Plan!F60:GG60,"azv")+COUNTIF(Plan!F17:GG17,"fza")+COUNTIF(Plan!F60:GG60,"fza")</f>
        <v>0</v>
      </c>
      <c r="H8" s="194">
        <f>COUNTIF(Plan!F17:GG17,"f")+(COUNTIF(Plan!F17:GG17,"f2")/2)+COUNTIF(Plan!F60:GG60,"f")+(COUNTIF(Plan!F60:GG60,"f2")/2)</f>
        <v>0</v>
      </c>
      <c r="I8" s="251">
        <f>COUNTIF(Plan!F17:GG17,"k")+(COUNTIF(Plan!F17:GG17,"k2")/2)+COUNTIF(Plan!F60:GG60,"k")+(COUNTIF(Plan!F60:GG60,"k2")/2)</f>
        <v>0</v>
      </c>
      <c r="J8" s="194">
        <f>COUNTIF(Plan!F17:GG17,"a")+COUNTIF(Plan!F60:GG60,"a")</f>
        <v>0</v>
      </c>
      <c r="K8" s="231">
        <f t="shared" si="1"/>
        <v>0</v>
      </c>
      <c r="L8" s="294">
        <f>(SUMPRODUCT((Plan!$F$5:$GG$5=1)*(Plan!F17:GG17&gt;0)))-(SUMPRODUCT((Plan!$F$5:$GG$5=1)*((Plan!F17:GG17="u2")/2)))-(SUMPRODUCT((Plan!$F$5:$GG$5=1)*((Plan!F17:GG17="x2")/2)))-(SUMPRODUCT((Plan!$F$5:$GG$5=1)*((Plan!F17:GG17="k2")/2)))-(SUMPRODUCT((Plan!$F$5:$GG$5=1)*((Plan!F17:GG17="f2")/2)))</f>
        <v>0</v>
      </c>
      <c r="M8" s="295">
        <f>(SUMPRODUCT((Plan!$F$5:$GG$5=2)*(Plan!F17:GG17&gt;0)))-(SUMPRODUCT((Plan!$F$5:$GG$5=2)*((Plan!F17:GG17="u2")/2)))-(SUMPRODUCT((Plan!$F$5:$GG$5=2)*((Plan!F17:GG17="x2")/2)))-(SUMPRODUCT((Plan!$F$5:$GG$5=2)*((Plan!F17:GG17="k2")/2)))-(SUMPRODUCT((Plan!$F$5:$GG$5=2)*((Plan!F17:GG17="f2")/2)))</f>
        <v>0</v>
      </c>
      <c r="N8" s="297">
        <f>(SUMPRODUCT((Plan!$F$5:$GG$5=3)*(Plan!F17:GG17&gt;0)))-(SUMPRODUCT((Plan!$F$5:$GG$5=3)*((Plan!F17:GG17="u2")/2)))-(SUMPRODUCT((Plan!$F$5:$GG$5=3)*((Plan!F17:GG17="x2")/2)))-(SUMPRODUCT((Plan!$F$5:$GG$5=3)*((Plan!F17:GG17="k2")/2)))-(SUMPRODUCT((Plan!$F$5:$GG$5=3)*((Plan!F17:GG17="f2")/2)))</f>
        <v>0</v>
      </c>
      <c r="O8" s="295">
        <f>(SUMPRODUCT((Plan!$F$5:$GG$5=4)*(Plan!F17:GG17&gt;0)))-(SUMPRODUCT((Plan!$F$5:$GG$5=4)*((Plan!F17:GG17="u2")/2)))-(SUMPRODUCT((Plan!$F$5:$GG$5=4)*((Plan!F17:GG17="x2")/2)))-(SUMPRODUCT((Plan!$F$5:$GG$5=4)*((Plan!F17:GG17="k2")/2)))-(SUMPRODUCT((Plan!$F$5:$GG$5=4)*((Plan!F17:GG17="f2")/2)))</f>
        <v>0</v>
      </c>
      <c r="P8" s="297">
        <f>(SUMPRODUCT((Plan!$F$5:$GG$5=5)*(Plan!F17:GG17&gt;0)))-(SUMPRODUCT((Plan!$F$5:$GG$5=5)*((Plan!F17:GG17="u2")/2)))-(SUMPRODUCT((Plan!$F$5:$GG$5=5)*((Plan!F17:GG17="x2")/2)))-(SUMPRODUCT((Plan!$F$5:$GG$5=5)*((Plan!F17:GG17="k2")/2)))-(SUMPRODUCT((Plan!$F$5:$GG$5=5)*((Plan!F17:GG17="f2")/2)))</f>
        <v>0</v>
      </c>
      <c r="Q8" s="295">
        <f>(SUMPRODUCT((Plan!$F$5:$GG$5=6)*(Plan!F17:GG17&gt;0)))-(SUMPRODUCT((Plan!$F$5:$GG$5=6)*((Plan!F17:GG17="u2")/2)))-(SUMPRODUCT((Plan!$F$5:$GG$5=6)*((Plan!F17:GG17="x2")/2)))-(SUMPRODUCT((Plan!$F$5:$GG$5=6)*((Plan!F17:GG17="k2")/2)))-(SUMPRODUCT((Plan!$F$5:$GG$5=6)*((Plan!F17:GG17="f2")/2)))</f>
        <v>0</v>
      </c>
      <c r="R8" s="297">
        <f>(SUMPRODUCT((Plan!$F$48:$GG$48=7)*(Plan!F60:GG60&gt;0)))-(SUMPRODUCT((Plan!$F$48:$GG$48=7)*((Plan!F60:GG60="u2")/2)))-(SUMPRODUCT((Plan!$F$48:$GG$48=7)*((Plan!F60:GG60="x2")/2)))-(SUMPRODUCT((Plan!$F$48:$GG$48=7)*((Plan!F60:GG60="k2")/2)))-(SUMPRODUCT((Plan!$F$48:$GG$48=7)*((Plan!F60:GG60="f2")/2)))</f>
        <v>0</v>
      </c>
      <c r="S8" s="295">
        <f>(SUMPRODUCT((Plan!$F$48:$GG$48=8)*(Plan!F60:GG60&gt;0)))-(SUMPRODUCT((Plan!$F$48:$GG$48=8)*((Plan!F60:GG60="u2")/2)))-(SUMPRODUCT((Plan!$F$48:$GG$48=8)*((Plan!F60:GG60="x2")/2)))-(SUMPRODUCT((Plan!$F$48:$GG$48=8)*((Plan!F60:GG60="k2")/2)))-(SUMPRODUCT((Plan!$F$48:$GG$48=8)*((Plan!F60:GG60="f2")/2)))</f>
        <v>0</v>
      </c>
      <c r="T8" s="297">
        <f>(SUMPRODUCT((Plan!$F$48:$GG$48=9)*(Plan!F60:GG60&gt;0)))-(SUMPRODUCT((Plan!$F$48:$GG$48=9)*((Plan!F60:GG60="u2")/2)))-(SUMPRODUCT((Plan!$F$48:$GG$48=9)*((Plan!F60:GG60="x2")/2)))-(SUMPRODUCT((Plan!$F$48:$GG$48=9)*((Plan!F60:GG60="k2")/2)))-(SUMPRODUCT((Plan!$F$48:$GG$48=9)*((Plan!F60:GG60="f2")/2)))</f>
        <v>0</v>
      </c>
      <c r="U8" s="295">
        <f>(SUMPRODUCT((Plan!$F$48:$GG$48=10)*(Plan!F60:GG60&gt;0)))-(SUMPRODUCT((Plan!$F$48:$GG$48=10)*((Plan!F60:GG60="u2")/2)))-(SUMPRODUCT((Plan!$F$48:$GG$48=10)*((Plan!F60:GG60="x2")/2)))-(SUMPRODUCT((Plan!$F$48:$GG$48=10)*((Plan!F60:GG60="k2")/2)))-(SUMPRODUCT((Plan!$F$48:$GG$48=10)*((Plan!F60:GG60="f2")/2)))</f>
        <v>0</v>
      </c>
      <c r="V8" s="297">
        <f>(SUMPRODUCT((Plan!$F$48:$GG$48=11)*(Plan!F60:GG60&gt;0)))-(SUMPRODUCT((Plan!$F$48:$GG$48=11)*((Plan!F60:GG60="u2")/2)))-(SUMPRODUCT((Plan!$F$48:$GG$48=11)*((Plan!F60:GG60="x2")/2)))-(SUMPRODUCT((Plan!$F$48:$GG$48=11)*((Plan!F60:GG60="k2")/2)))-(SUMPRODUCT((Plan!$F$48:$GG$48=11)*((Plan!F60:GG60="f2")/2)))</f>
        <v>0</v>
      </c>
      <c r="W8" s="295">
        <f>(SUMPRODUCT((Plan!$F$48:$GG$48=12)*(Plan!F60:GG60&gt;0)))-(SUMPRODUCT((Plan!$F$48:$GG$48=12)*((Plan!F60:GG60="u2")/2)))-(SUMPRODUCT((Plan!$F$48:$GG$48=12)*((Plan!F60:GG60="x2")/2)))-(SUMPRODUCT((Plan!$F$48:$GG$48=12)*((Plan!F60:GG60="k2")/2)))-(SUMPRODUCT((Plan!$F$48:$GG$48=12)*((Plan!F60:GG60="f2")/2)))</f>
        <v>0</v>
      </c>
    </row>
    <row r="9" spans="2:23" ht="18" customHeight="1">
      <c r="B9" s="27">
        <f>IF(Mitarbeiter!B10="","",Mitarbeiter!B10)</f>
      </c>
      <c r="C9" s="27">
        <f>IF(Mitarbeiter!C10="","",Mitarbeiter!C10)</f>
      </c>
      <c r="D9" s="27">
        <f>IF(Mitarbeiter!E10="","",Mitarbeiter!E10)</f>
      </c>
      <c r="E9" s="238">
        <f>Mitarbeiter!W10</f>
        <v>0</v>
      </c>
      <c r="F9" s="250">
        <f>COUNTIF(Plan!F18:GG18,"u")+(COUNTIF(Plan!F18:GG18,"u2")/2)+COUNTIF(Plan!F61:GG61,"u")+(COUNTIF(Plan!F61:GG61,"u2")/2)+COUNTIF(Plan!F18:GG18,"s")+COUNTIF(Plan!F61:GG61,"s")</f>
        <v>0</v>
      </c>
      <c r="G9" s="194">
        <f>COUNTIF(Plan!F18:GG18,"x")+(COUNTIF(Plan!F18:GG18,"x2")/2)+COUNTIF(Plan!F61:GG61,"x")+(COUNTIF(Plan!F61:GG61,"x2")/2)+COUNTIF(Plan!F18:GG18,"azv")+COUNTIF(Plan!F61:GG61,"azv")+COUNTIF(Plan!F18:GG18,"fza")+COUNTIF(Plan!F61:GG61,"fza")</f>
        <v>0</v>
      </c>
      <c r="H9" s="194">
        <f>COUNTIF(Plan!F18:GG18,"f")+(COUNTIF(Plan!F18:GG18,"f2")/2)+COUNTIF(Plan!F61:GG61,"f")+(COUNTIF(Plan!F61:GG61,"f2")/2)</f>
        <v>0</v>
      </c>
      <c r="I9" s="251">
        <f>COUNTIF(Plan!F18:GG18,"k")+(COUNTIF(Plan!F18:GG18,"k2")/2)+COUNTIF(Plan!F61:GG61,"k")+(COUNTIF(Plan!F61:GG61,"k2")/2)</f>
        <v>0</v>
      </c>
      <c r="J9" s="194">
        <f>COUNTIF(Plan!F18:GG18,"a")+COUNTIF(Plan!F61:GG61,"a")</f>
        <v>0</v>
      </c>
      <c r="K9" s="231">
        <f t="shared" si="1"/>
        <v>0</v>
      </c>
      <c r="L9" s="294">
        <f>(SUMPRODUCT((Plan!$F$5:$GG$5=1)*(Plan!F18:GG18&gt;0)))-(SUMPRODUCT((Plan!$F$5:$GG$5=1)*((Plan!F18:GG18="u2")/2)))-(SUMPRODUCT((Plan!$F$5:$GG$5=1)*((Plan!F18:GG18="x2")/2)))-(SUMPRODUCT((Plan!$F$5:$GG$5=1)*((Plan!F18:GG18="k2")/2)))-(SUMPRODUCT((Plan!$F$5:$GG$5=1)*((Plan!F18:GG18="f2")/2)))</f>
        <v>0</v>
      </c>
      <c r="M9" s="295">
        <f>(SUMPRODUCT((Plan!$F$5:$GG$5=2)*(Plan!F18:GG18&gt;0)))-(SUMPRODUCT((Plan!$F$5:$GG$5=2)*((Plan!F18:GG18="u2")/2)))-(SUMPRODUCT((Plan!$F$5:$GG$5=2)*((Plan!F18:GG18="x2")/2)))-(SUMPRODUCT((Plan!$F$5:$GG$5=2)*((Plan!F18:GG18="k2")/2)))-(SUMPRODUCT((Plan!$F$5:$GG$5=2)*((Plan!F18:GG18="f2")/2)))</f>
        <v>0</v>
      </c>
      <c r="N9" s="297">
        <f>(SUMPRODUCT((Plan!$F$5:$GG$5=3)*(Plan!F18:GG18&gt;0)))-(SUMPRODUCT((Plan!$F$5:$GG$5=3)*((Plan!F18:GG18="u2")/2)))-(SUMPRODUCT((Plan!$F$5:$GG$5=3)*((Plan!F18:GG18="x2")/2)))-(SUMPRODUCT((Plan!$F$5:$GG$5=3)*((Plan!F18:GG18="k2")/2)))-(SUMPRODUCT((Plan!$F$5:$GG$5=3)*((Plan!F18:GG18="f2")/2)))</f>
        <v>0</v>
      </c>
      <c r="O9" s="295">
        <f>(SUMPRODUCT((Plan!$F$5:$GG$5=4)*(Plan!F18:GG18&gt;0)))-(SUMPRODUCT((Plan!$F$5:$GG$5=4)*((Plan!F18:GG18="u2")/2)))-(SUMPRODUCT((Plan!$F$5:$GG$5=4)*((Plan!F18:GG18="x2")/2)))-(SUMPRODUCT((Plan!$F$5:$GG$5=4)*((Plan!F18:GG18="k2")/2)))-(SUMPRODUCT((Plan!$F$5:$GG$5=4)*((Plan!F18:GG18="f2")/2)))</f>
        <v>0</v>
      </c>
      <c r="P9" s="297">
        <f>(SUMPRODUCT((Plan!$F$5:$GG$5=5)*(Plan!F18:GG18&gt;0)))-(SUMPRODUCT((Plan!$F$5:$GG$5=5)*((Plan!F18:GG18="u2")/2)))-(SUMPRODUCT((Plan!$F$5:$GG$5=5)*((Plan!F18:GG18="x2")/2)))-(SUMPRODUCT((Plan!$F$5:$GG$5=5)*((Plan!F18:GG18="k2")/2)))-(SUMPRODUCT((Plan!$F$5:$GG$5=5)*((Plan!F18:GG18="f2")/2)))</f>
        <v>0</v>
      </c>
      <c r="Q9" s="295">
        <f>(SUMPRODUCT((Plan!$F$5:$GG$5=6)*(Plan!F18:GG18&gt;0)))-(SUMPRODUCT((Plan!$F$5:$GG$5=6)*((Plan!F18:GG18="u2")/2)))-(SUMPRODUCT((Plan!$F$5:$GG$5=6)*((Plan!F18:GG18="x2")/2)))-(SUMPRODUCT((Plan!$F$5:$GG$5=6)*((Plan!F18:GG18="k2")/2)))-(SUMPRODUCT((Plan!$F$5:$GG$5=6)*((Plan!F18:GG18="f2")/2)))</f>
        <v>0</v>
      </c>
      <c r="R9" s="297">
        <f>(SUMPRODUCT((Plan!$F$48:$GG$48=7)*(Plan!F61:GG61&gt;0)))-(SUMPRODUCT((Plan!$F$48:$GG$48=7)*((Plan!F61:GG61="u2")/2)))-(SUMPRODUCT((Plan!$F$48:$GG$48=7)*((Plan!F61:GG61="x2")/2)))-(SUMPRODUCT((Plan!$F$48:$GG$48=7)*((Plan!F61:GG61="k2")/2)))-(SUMPRODUCT((Plan!$F$48:$GG$48=7)*((Plan!F61:GG61="f2")/2)))</f>
        <v>0</v>
      </c>
      <c r="S9" s="295">
        <f>(SUMPRODUCT((Plan!$F$48:$GG$48=8)*(Plan!F61:GG61&gt;0)))-(SUMPRODUCT((Plan!$F$48:$GG$48=8)*((Plan!F61:GG61="u2")/2)))-(SUMPRODUCT((Plan!$F$48:$GG$48=8)*((Plan!F61:GG61="x2")/2)))-(SUMPRODUCT((Plan!$F$48:$GG$48=8)*((Plan!F61:GG61="k2")/2)))-(SUMPRODUCT((Plan!$F$48:$GG$48=8)*((Plan!F61:GG61="f2")/2)))</f>
        <v>0</v>
      </c>
      <c r="T9" s="297">
        <f>(SUMPRODUCT((Plan!$F$48:$GG$48=9)*(Plan!F61:GG61&gt;0)))-(SUMPRODUCT((Plan!$F$48:$GG$48=9)*((Plan!F61:GG61="u2")/2)))-(SUMPRODUCT((Plan!$F$48:$GG$48=9)*((Plan!F61:GG61="x2")/2)))-(SUMPRODUCT((Plan!$F$48:$GG$48=9)*((Plan!F61:GG61="k2")/2)))-(SUMPRODUCT((Plan!$F$48:$GG$48=9)*((Plan!F61:GG61="f2")/2)))</f>
        <v>0</v>
      </c>
      <c r="U9" s="295">
        <f>(SUMPRODUCT((Plan!$F$48:$GG$48=10)*(Plan!F61:GG61&gt;0)))-(SUMPRODUCT((Plan!$F$48:$GG$48=10)*((Plan!F61:GG61="u2")/2)))-(SUMPRODUCT((Plan!$F$48:$GG$48=10)*((Plan!F61:GG61="x2")/2)))-(SUMPRODUCT((Plan!$F$48:$GG$48=10)*((Plan!F61:GG61="k2")/2)))-(SUMPRODUCT((Plan!$F$48:$GG$48=10)*((Plan!F61:GG61="f2")/2)))</f>
        <v>0</v>
      </c>
      <c r="V9" s="297">
        <f>(SUMPRODUCT((Plan!$F$48:$GG$48=11)*(Plan!F61:GG61&gt;0)))-(SUMPRODUCT((Plan!$F$48:$GG$48=11)*((Plan!F61:GG61="u2")/2)))-(SUMPRODUCT((Plan!$F$48:$GG$48=11)*((Plan!F61:GG61="x2")/2)))-(SUMPRODUCT((Plan!$F$48:$GG$48=11)*((Plan!F61:GG61="k2")/2)))-(SUMPRODUCT((Plan!$F$48:$GG$48=11)*((Plan!F61:GG61="f2")/2)))</f>
        <v>0</v>
      </c>
      <c r="W9" s="295">
        <f>(SUMPRODUCT((Plan!$F$48:$GG$48=12)*(Plan!F61:GG61&gt;0)))-(SUMPRODUCT((Plan!$F$48:$GG$48=12)*((Plan!F61:GG61="u2")/2)))-(SUMPRODUCT((Plan!$F$48:$GG$48=12)*((Plan!F61:GG61="x2")/2)))-(SUMPRODUCT((Plan!$F$48:$GG$48=12)*((Plan!F61:GG61="k2")/2)))-(SUMPRODUCT((Plan!$F$48:$GG$48=12)*((Plan!F61:GG61="f2")/2)))</f>
        <v>0</v>
      </c>
    </row>
    <row r="10" spans="2:23" ht="18" customHeight="1">
      <c r="B10" s="27">
        <f>IF(Mitarbeiter!B11="","",Mitarbeiter!B11)</f>
      </c>
      <c r="C10" s="27">
        <f>IF(Mitarbeiter!C11="","",Mitarbeiter!C11)</f>
      </c>
      <c r="D10" s="27">
        <f>IF(Mitarbeiter!E11="","",Mitarbeiter!E11)</f>
      </c>
      <c r="E10" s="238">
        <f>Mitarbeiter!W11</f>
        <v>0</v>
      </c>
      <c r="F10" s="250">
        <f>COUNTIF(Plan!F19:GG19,"u")+(COUNTIF(Plan!F19:GG19,"u2")/2)+COUNTIF(Plan!F62:GG62,"u")+(COUNTIF(Plan!F62:GG62,"u2")/2)+COUNTIF(Plan!F19:GG19,"s")+COUNTIF(Plan!F62:GG62,"s")</f>
        <v>0</v>
      </c>
      <c r="G10" s="194">
        <f>COUNTIF(Plan!F19:GG19,"x")+(COUNTIF(Plan!F19:GG19,"x2")/2)+COUNTIF(Plan!F62:GG62,"x")+(COUNTIF(Plan!F62:GG62,"x2")/2)+COUNTIF(Plan!F19:GG19,"azv")+COUNTIF(Plan!F62:GG62,"azv")+COUNTIF(Plan!F19:GG19,"fza")+COUNTIF(Plan!F62:GG62,"fza")</f>
        <v>0</v>
      </c>
      <c r="H10" s="194">
        <f>COUNTIF(Plan!F19:GG19,"f")+(COUNTIF(Plan!F19:GG19,"f2")/2)+COUNTIF(Plan!F62:GG62,"f")+(COUNTIF(Plan!F62:GG62,"f2")/2)</f>
        <v>0</v>
      </c>
      <c r="I10" s="251">
        <f>COUNTIF(Plan!F19:GG19,"k")+(COUNTIF(Plan!F19:GG19,"k2")/2)+COUNTIF(Plan!F62:GG62,"k")+(COUNTIF(Plan!F62:GG62,"k2")/2)</f>
        <v>0</v>
      </c>
      <c r="J10" s="194">
        <f>COUNTIF(Plan!F19:GG19,"a")+COUNTIF(Plan!F62:GG62,"a")</f>
        <v>0</v>
      </c>
      <c r="K10" s="231">
        <f t="shared" si="1"/>
        <v>0</v>
      </c>
      <c r="L10" s="294">
        <f>(SUMPRODUCT((Plan!$F$5:$GG$5=1)*(Plan!F19:GG19&gt;0)))-(SUMPRODUCT((Plan!$F$5:$GG$5=1)*((Plan!F19:GG19="u2")/2)))-(SUMPRODUCT((Plan!$F$5:$GG$5=1)*((Plan!F19:GG19="x2")/2)))-(SUMPRODUCT((Plan!$F$5:$GG$5=1)*((Plan!F19:GG19="k2")/2)))-(SUMPRODUCT((Plan!$F$5:$GG$5=1)*((Plan!F19:GG19="f2")/2)))</f>
        <v>0</v>
      </c>
      <c r="M10" s="295">
        <f>(SUMPRODUCT((Plan!$F$5:$GG$5=2)*(Plan!F19:GG19&gt;0)))-(SUMPRODUCT((Plan!$F$5:$GG$5=2)*((Plan!F19:GG19="u2")/2)))-(SUMPRODUCT((Plan!$F$5:$GG$5=2)*((Plan!F19:GG19="x2")/2)))-(SUMPRODUCT((Plan!$F$5:$GG$5=2)*((Plan!F19:GG19="k2")/2)))-(SUMPRODUCT((Plan!$F$5:$GG$5=2)*((Plan!F19:GG19="f2")/2)))</f>
        <v>0</v>
      </c>
      <c r="N10" s="297">
        <f>(SUMPRODUCT((Plan!$F$5:$GG$5=3)*(Plan!F19:GG19&gt;0)))-(SUMPRODUCT((Plan!$F$5:$GG$5=3)*((Plan!F19:GG19="u2")/2)))-(SUMPRODUCT((Plan!$F$5:$GG$5=3)*((Plan!F19:GG19="x2")/2)))-(SUMPRODUCT((Plan!$F$5:$GG$5=3)*((Plan!F19:GG19="k2")/2)))-(SUMPRODUCT((Plan!$F$5:$GG$5=3)*((Plan!F19:GG19="f2")/2)))</f>
        <v>0</v>
      </c>
      <c r="O10" s="295">
        <f>(SUMPRODUCT((Plan!$F$5:$GG$5=4)*(Plan!F19:GG19&gt;0)))-(SUMPRODUCT((Plan!$F$5:$GG$5=4)*((Plan!F19:GG19="u2")/2)))-(SUMPRODUCT((Plan!$F$5:$GG$5=4)*((Plan!F19:GG19="x2")/2)))-(SUMPRODUCT((Plan!$F$5:$GG$5=4)*((Plan!F19:GG19="k2")/2)))-(SUMPRODUCT((Plan!$F$5:$GG$5=4)*((Plan!F19:GG19="f2")/2)))</f>
        <v>0</v>
      </c>
      <c r="P10" s="297">
        <f>(SUMPRODUCT((Plan!$F$5:$GG$5=5)*(Plan!F19:GG19&gt;0)))-(SUMPRODUCT((Plan!$F$5:$GG$5=5)*((Plan!F19:GG19="u2")/2)))-(SUMPRODUCT((Plan!$F$5:$GG$5=5)*((Plan!F19:GG19="x2")/2)))-(SUMPRODUCT((Plan!$F$5:$GG$5=5)*((Plan!F19:GG19="k2")/2)))-(SUMPRODUCT((Plan!$F$5:$GG$5=5)*((Plan!F19:GG19="f2")/2)))</f>
        <v>0</v>
      </c>
      <c r="Q10" s="295">
        <f>(SUMPRODUCT((Plan!$F$5:$GG$5=6)*(Plan!F19:GG19&gt;0)))-(SUMPRODUCT((Plan!$F$5:$GG$5=6)*((Plan!F19:GG19="u2")/2)))-(SUMPRODUCT((Plan!$F$5:$GG$5=6)*((Plan!F19:GG19="x2")/2)))-(SUMPRODUCT((Plan!$F$5:$GG$5=6)*((Plan!F19:GG19="k2")/2)))-(SUMPRODUCT((Plan!$F$5:$GG$5=6)*((Plan!F19:GG19="f2")/2)))</f>
        <v>0</v>
      </c>
      <c r="R10" s="297">
        <f>(SUMPRODUCT((Plan!$F$48:$GG$48=7)*(Plan!F62:GG62&gt;0)))-(SUMPRODUCT((Plan!$F$48:$GG$48=7)*((Plan!F62:GG62="u2")/2)))-(SUMPRODUCT((Plan!$F$48:$GG$48=7)*((Plan!F62:GG62="x2")/2)))-(SUMPRODUCT((Plan!$F$48:$GG$48=7)*((Plan!F62:GG62="k2")/2)))-(SUMPRODUCT((Plan!$F$48:$GG$48=7)*((Plan!F62:GG62="f2")/2)))</f>
        <v>0</v>
      </c>
      <c r="S10" s="295">
        <f>(SUMPRODUCT((Plan!$F$48:$GG$48=8)*(Plan!F62:GG62&gt;0)))-(SUMPRODUCT((Plan!$F$48:$GG$48=8)*((Plan!F62:GG62="u2")/2)))-(SUMPRODUCT((Plan!$F$48:$GG$48=8)*((Plan!F62:GG62="x2")/2)))-(SUMPRODUCT((Plan!$F$48:$GG$48=8)*((Plan!F62:GG62="k2")/2)))-(SUMPRODUCT((Plan!$F$48:$GG$48=8)*((Plan!F62:GG62="f2")/2)))</f>
        <v>0</v>
      </c>
      <c r="T10" s="297">
        <f>(SUMPRODUCT((Plan!$F$48:$GG$48=9)*(Plan!F62:GG62&gt;0)))-(SUMPRODUCT((Plan!$F$48:$GG$48=9)*((Plan!F62:GG62="u2")/2)))-(SUMPRODUCT((Plan!$F$48:$GG$48=9)*((Plan!F62:GG62="x2")/2)))-(SUMPRODUCT((Plan!$F$48:$GG$48=9)*((Plan!F62:GG62="k2")/2)))-(SUMPRODUCT((Plan!$F$48:$GG$48=9)*((Plan!F62:GG62="f2")/2)))</f>
        <v>0</v>
      </c>
      <c r="U10" s="295">
        <f>(SUMPRODUCT((Plan!$F$48:$GG$48=10)*(Plan!F62:GG62&gt;0)))-(SUMPRODUCT((Plan!$F$48:$GG$48=10)*((Plan!F62:GG62="u2")/2)))-(SUMPRODUCT((Plan!$F$48:$GG$48=10)*((Plan!F62:GG62="x2")/2)))-(SUMPRODUCT((Plan!$F$48:$GG$48=10)*((Plan!F62:GG62="k2")/2)))-(SUMPRODUCT((Plan!$F$48:$GG$48=10)*((Plan!F62:GG62="f2")/2)))</f>
        <v>0</v>
      </c>
      <c r="V10" s="297">
        <f>(SUMPRODUCT((Plan!$F$48:$GG$48=11)*(Plan!F62:GG62&gt;0)))-(SUMPRODUCT((Plan!$F$48:$GG$48=11)*((Plan!F62:GG62="u2")/2)))-(SUMPRODUCT((Plan!$F$48:$GG$48=11)*((Plan!F62:GG62="x2")/2)))-(SUMPRODUCT((Plan!$F$48:$GG$48=11)*((Plan!F62:GG62="k2")/2)))-(SUMPRODUCT((Plan!$F$48:$GG$48=11)*((Plan!F62:GG62="f2")/2)))</f>
        <v>0</v>
      </c>
      <c r="W10" s="295">
        <f>(SUMPRODUCT((Plan!$F$48:$GG$48=12)*(Plan!F62:GG62&gt;0)))-(SUMPRODUCT((Plan!$F$48:$GG$48=12)*((Plan!F62:GG62="u2")/2)))-(SUMPRODUCT((Plan!$F$48:$GG$48=12)*((Plan!F62:GG62="x2")/2)))-(SUMPRODUCT((Plan!$F$48:$GG$48=12)*((Plan!F62:GG62="k2")/2)))-(SUMPRODUCT((Plan!$F$48:$GG$48=12)*((Plan!F62:GG62="f2")/2)))</f>
        <v>0</v>
      </c>
    </row>
    <row r="11" spans="2:23" ht="18" customHeight="1">
      <c r="B11" s="27">
        <f>IF(Mitarbeiter!B12="","",Mitarbeiter!B12)</f>
      </c>
      <c r="C11" s="27">
        <f>IF(Mitarbeiter!C12="","",Mitarbeiter!C12)</f>
      </c>
      <c r="D11" s="27">
        <f>IF(Mitarbeiter!E12="","",Mitarbeiter!E12)</f>
      </c>
      <c r="E11" s="238">
        <f>Mitarbeiter!W12</f>
        <v>0</v>
      </c>
      <c r="F11" s="250">
        <f>COUNTIF(Plan!F20:GG20,"u")+(COUNTIF(Plan!F20:GG20,"u2")/2)+COUNTIF(Plan!F63:GG63,"u")+(COUNTIF(Plan!F63:GG63,"u2")/2)+COUNTIF(Plan!F20:GG20,"s")+COUNTIF(Plan!F63:GG63,"s")</f>
        <v>0</v>
      </c>
      <c r="G11" s="194">
        <f>COUNTIF(Plan!F20:GG20,"x")+(COUNTIF(Plan!F20:GG20,"x2")/2)+COUNTIF(Plan!F63:GG63,"x")+(COUNTIF(Plan!F63:GG63,"x2")/2)+COUNTIF(Plan!F20:GG20,"azv")+COUNTIF(Plan!F63:GG63,"azv")+COUNTIF(Plan!F20:GG20,"fza")+COUNTIF(Plan!F63:GG63,"fza")</f>
        <v>0</v>
      </c>
      <c r="H11" s="194">
        <f>COUNTIF(Plan!F20:GG20,"f")+(COUNTIF(Plan!F20:GG20,"f2")/2)+COUNTIF(Plan!F63:GG63,"f")+(COUNTIF(Plan!F63:GG63,"f2")/2)</f>
        <v>0</v>
      </c>
      <c r="I11" s="251">
        <f>COUNTIF(Plan!F20:GG20,"k")+(COUNTIF(Plan!F20:GG20,"k2")/2)+COUNTIF(Plan!F63:GG63,"k")+(COUNTIF(Plan!F63:GG63,"k2")/2)</f>
        <v>0</v>
      </c>
      <c r="J11" s="194">
        <f>COUNTIF(Plan!F20:GG20,"a")+COUNTIF(Plan!F63:GG63,"a")</f>
        <v>0</v>
      </c>
      <c r="K11" s="231">
        <f t="shared" si="1"/>
        <v>0</v>
      </c>
      <c r="L11" s="294">
        <f>(SUMPRODUCT((Plan!$F$5:$GG$5=1)*(Plan!F20:GG20&gt;0)))-(SUMPRODUCT((Plan!$F$5:$GG$5=1)*((Plan!F20:GG20="u2")/2)))-(SUMPRODUCT((Plan!$F$5:$GG$5=1)*((Plan!F20:GG20="x2")/2)))-(SUMPRODUCT((Plan!$F$5:$GG$5=1)*((Plan!F20:GG20="k2")/2)))-(SUMPRODUCT((Plan!$F$5:$GG$5=1)*((Plan!F20:GG20="f2")/2)))</f>
        <v>0</v>
      </c>
      <c r="M11" s="295">
        <f>(SUMPRODUCT((Plan!$F$5:$GG$5=2)*(Plan!F20:GG20&gt;0)))-(SUMPRODUCT((Plan!$F$5:$GG$5=2)*((Plan!F20:GG20="u2")/2)))-(SUMPRODUCT((Plan!$F$5:$GG$5=2)*((Plan!F20:GG20="x2")/2)))-(SUMPRODUCT((Plan!$F$5:$GG$5=2)*((Plan!F20:GG20="k2")/2)))-(SUMPRODUCT((Plan!$F$5:$GG$5=2)*((Plan!F20:GG20="f2")/2)))</f>
        <v>0</v>
      </c>
      <c r="N11" s="297">
        <f>(SUMPRODUCT((Plan!$F$5:$GG$5=3)*(Plan!F20:GG20&gt;0)))-(SUMPRODUCT((Plan!$F$5:$GG$5=3)*((Plan!F20:GG20="u2")/2)))-(SUMPRODUCT((Plan!$F$5:$GG$5=3)*((Plan!F20:GG20="x2")/2)))-(SUMPRODUCT((Plan!$F$5:$GG$5=3)*((Plan!F20:GG20="k2")/2)))-(SUMPRODUCT((Plan!$F$5:$GG$5=3)*((Plan!F20:GG20="f2")/2)))</f>
        <v>0</v>
      </c>
      <c r="O11" s="295">
        <f>(SUMPRODUCT((Plan!$F$5:$GG$5=4)*(Plan!F20:GG20&gt;0)))-(SUMPRODUCT((Plan!$F$5:$GG$5=4)*((Plan!F20:GG20="u2")/2)))-(SUMPRODUCT((Plan!$F$5:$GG$5=4)*((Plan!F20:GG20="x2")/2)))-(SUMPRODUCT((Plan!$F$5:$GG$5=4)*((Plan!F20:GG20="k2")/2)))-(SUMPRODUCT((Plan!$F$5:$GG$5=4)*((Plan!F20:GG20="f2")/2)))</f>
        <v>0</v>
      </c>
      <c r="P11" s="297">
        <f>(SUMPRODUCT((Plan!$F$5:$GG$5=5)*(Plan!F20:GG20&gt;0)))-(SUMPRODUCT((Plan!$F$5:$GG$5=5)*((Plan!F20:GG20="u2")/2)))-(SUMPRODUCT((Plan!$F$5:$GG$5=5)*((Plan!F20:GG20="x2")/2)))-(SUMPRODUCT((Plan!$F$5:$GG$5=5)*((Plan!F20:GG20="k2")/2)))-(SUMPRODUCT((Plan!$F$5:$GG$5=5)*((Plan!F20:GG20="f2")/2)))</f>
        <v>0</v>
      </c>
      <c r="Q11" s="295">
        <f>(SUMPRODUCT((Plan!$F$5:$GG$5=6)*(Plan!F20:GG20&gt;0)))-(SUMPRODUCT((Plan!$F$5:$GG$5=6)*((Plan!F20:GG20="u2")/2)))-(SUMPRODUCT((Plan!$F$5:$GG$5=6)*((Plan!F20:GG20="x2")/2)))-(SUMPRODUCT((Plan!$F$5:$GG$5=6)*((Plan!F20:GG20="k2")/2)))-(SUMPRODUCT((Plan!$F$5:$GG$5=6)*((Plan!F20:GG20="f2")/2)))</f>
        <v>0</v>
      </c>
      <c r="R11" s="297">
        <f>(SUMPRODUCT((Plan!$F$48:$GG$48=7)*(Plan!F63:GG63&gt;0)))-(SUMPRODUCT((Plan!$F$48:$GG$48=7)*((Plan!F63:GG63="u2")/2)))-(SUMPRODUCT((Plan!$F$48:$GG$48=7)*((Plan!F63:GG63="x2")/2)))-(SUMPRODUCT((Plan!$F$48:$GG$48=7)*((Plan!F63:GG63="k2")/2)))-(SUMPRODUCT((Plan!$F$48:$GG$48=7)*((Plan!F63:GG63="f2")/2)))</f>
        <v>0</v>
      </c>
      <c r="S11" s="295">
        <f>(SUMPRODUCT((Plan!$F$48:$GG$48=8)*(Plan!F63:GG63&gt;0)))-(SUMPRODUCT((Plan!$F$48:$GG$48=8)*((Plan!F63:GG63="u2")/2)))-(SUMPRODUCT((Plan!$F$48:$GG$48=8)*((Plan!F63:GG63="x2")/2)))-(SUMPRODUCT((Plan!$F$48:$GG$48=8)*((Plan!F63:GG63="k2")/2)))-(SUMPRODUCT((Plan!$F$48:$GG$48=8)*((Plan!F63:GG63="f2")/2)))</f>
        <v>0</v>
      </c>
      <c r="T11" s="297">
        <f>(SUMPRODUCT((Plan!$F$48:$GG$48=9)*(Plan!F63:GG63&gt;0)))-(SUMPRODUCT((Plan!$F$48:$GG$48=9)*((Plan!F63:GG63="u2")/2)))-(SUMPRODUCT((Plan!$F$48:$GG$48=9)*((Plan!F63:GG63="x2")/2)))-(SUMPRODUCT((Plan!$F$48:$GG$48=9)*((Plan!F63:GG63="k2")/2)))-(SUMPRODUCT((Plan!$F$48:$GG$48=9)*((Plan!F63:GG63="f2")/2)))</f>
        <v>0</v>
      </c>
      <c r="U11" s="295">
        <f>(SUMPRODUCT((Plan!$F$48:$GG$48=10)*(Plan!F63:GG63&gt;0)))-(SUMPRODUCT((Plan!$F$48:$GG$48=10)*((Plan!F63:GG63="u2")/2)))-(SUMPRODUCT((Plan!$F$48:$GG$48=10)*((Plan!F63:GG63="x2")/2)))-(SUMPRODUCT((Plan!$F$48:$GG$48=10)*((Plan!F63:GG63="k2")/2)))-(SUMPRODUCT((Plan!$F$48:$GG$48=10)*((Plan!F63:GG63="f2")/2)))</f>
        <v>0</v>
      </c>
      <c r="V11" s="297">
        <f>(SUMPRODUCT((Plan!$F$48:$GG$48=11)*(Plan!F63:GG63&gt;0)))-(SUMPRODUCT((Plan!$F$48:$GG$48=11)*((Plan!F63:GG63="u2")/2)))-(SUMPRODUCT((Plan!$F$48:$GG$48=11)*((Plan!F63:GG63="x2")/2)))-(SUMPRODUCT((Plan!$F$48:$GG$48=11)*((Plan!F63:GG63="k2")/2)))-(SUMPRODUCT((Plan!$F$48:$GG$48=11)*((Plan!F63:GG63="f2")/2)))</f>
        <v>0</v>
      </c>
      <c r="W11" s="295">
        <f>(SUMPRODUCT((Plan!$F$48:$GG$48=12)*(Plan!F63:GG63&gt;0)))-(SUMPRODUCT((Plan!$F$48:$GG$48=12)*((Plan!F63:GG63="u2")/2)))-(SUMPRODUCT((Plan!$F$48:$GG$48=12)*((Plan!F63:GG63="x2")/2)))-(SUMPRODUCT((Plan!$F$48:$GG$48=12)*((Plan!F63:GG63="k2")/2)))-(SUMPRODUCT((Plan!$F$48:$GG$48=12)*((Plan!F63:GG63="f2")/2)))</f>
        <v>0</v>
      </c>
    </row>
    <row r="12" spans="2:23" ht="18" customHeight="1">
      <c r="B12" s="27">
        <f>IF(Mitarbeiter!B13="","",Mitarbeiter!B13)</f>
      </c>
      <c r="C12" s="27">
        <f>IF(Mitarbeiter!C13="","",Mitarbeiter!C13)</f>
      </c>
      <c r="D12" s="27">
        <f>IF(Mitarbeiter!E13="","",Mitarbeiter!E13)</f>
      </c>
      <c r="E12" s="238">
        <f>Mitarbeiter!W13</f>
        <v>0</v>
      </c>
      <c r="F12" s="250">
        <f>COUNTIF(Plan!F21:GG21,"u")+(COUNTIF(Plan!F21:GG21,"u2")/2)+COUNTIF(Plan!F64:GG64,"u")+(COUNTIF(Plan!F64:GG64,"u2")/2)+COUNTIF(Plan!F21:GG21,"s")+COUNTIF(Plan!F64:GG64,"s")</f>
        <v>0</v>
      </c>
      <c r="G12" s="194">
        <f>COUNTIF(Plan!F21:GG21,"x")+(COUNTIF(Plan!F21:GG21,"x2")/2)+COUNTIF(Plan!F64:GG64,"x")+(COUNTIF(Plan!F64:GG64,"x2")/2)+COUNTIF(Plan!F21:GG21,"azv")+COUNTIF(Plan!F64:GG64,"azv")+COUNTIF(Plan!F21:GG21,"fza")+COUNTIF(Plan!F64:GG64,"fza")</f>
        <v>0</v>
      </c>
      <c r="H12" s="194">
        <f>COUNTIF(Plan!F21:GG21,"f")+(COUNTIF(Plan!F21:GG21,"f2")/2)+COUNTIF(Plan!F64:GG64,"f")+(COUNTIF(Plan!F64:GG64,"f2")/2)</f>
        <v>0</v>
      </c>
      <c r="I12" s="251">
        <f>COUNTIF(Plan!F21:GG21,"k")+(COUNTIF(Plan!F21:GG21,"k2")/2)+COUNTIF(Plan!F64:GG64,"k")+(COUNTIF(Plan!F64:GG64,"k2")/2)</f>
        <v>0</v>
      </c>
      <c r="J12" s="194">
        <f>COUNTIF(Plan!F21:GG21,"a")+COUNTIF(Plan!F64:GG64,"a")</f>
        <v>0</v>
      </c>
      <c r="K12" s="231">
        <f t="shared" si="1"/>
        <v>0</v>
      </c>
      <c r="L12" s="294">
        <f>(SUMPRODUCT((Plan!$F$5:$GG$5=1)*(Plan!F21:GG21&gt;0)))-(SUMPRODUCT((Plan!$F$5:$GG$5=1)*((Plan!F21:GG21="u2")/2)))-(SUMPRODUCT((Plan!$F$5:$GG$5=1)*((Plan!F21:GG21="x2")/2)))-(SUMPRODUCT((Plan!$F$5:$GG$5=1)*((Plan!F21:GG21="k2")/2)))-(SUMPRODUCT((Plan!$F$5:$GG$5=1)*((Plan!F21:GG21="f2")/2)))</f>
        <v>0</v>
      </c>
      <c r="M12" s="295">
        <f>(SUMPRODUCT((Plan!$F$5:$GG$5=2)*(Plan!F21:GG21&gt;0)))-(SUMPRODUCT((Plan!$F$5:$GG$5=2)*((Plan!F21:GG21="u2")/2)))-(SUMPRODUCT((Plan!$F$5:$GG$5=2)*((Plan!F21:GG21="x2")/2)))-(SUMPRODUCT((Plan!$F$5:$GG$5=2)*((Plan!F21:GG21="k2")/2)))-(SUMPRODUCT((Plan!$F$5:$GG$5=2)*((Plan!F21:GG21="f2")/2)))</f>
        <v>0</v>
      </c>
      <c r="N12" s="297">
        <f>(SUMPRODUCT((Plan!$F$5:$GG$5=3)*(Plan!F21:GG21&gt;0)))-(SUMPRODUCT((Plan!$F$5:$GG$5=3)*((Plan!F21:GG21="u2")/2)))-(SUMPRODUCT((Plan!$F$5:$GG$5=3)*((Plan!F21:GG21="x2")/2)))-(SUMPRODUCT((Plan!$F$5:$GG$5=3)*((Plan!F21:GG21="k2")/2)))-(SUMPRODUCT((Plan!$F$5:$GG$5=3)*((Plan!F21:GG21="f2")/2)))</f>
        <v>0</v>
      </c>
      <c r="O12" s="295">
        <f>(SUMPRODUCT((Plan!$F$5:$GG$5=4)*(Plan!F21:GG21&gt;0)))-(SUMPRODUCT((Plan!$F$5:$GG$5=4)*((Plan!F21:GG21="u2")/2)))-(SUMPRODUCT((Plan!$F$5:$GG$5=4)*((Plan!F21:GG21="x2")/2)))-(SUMPRODUCT((Plan!$F$5:$GG$5=4)*((Plan!F21:GG21="k2")/2)))-(SUMPRODUCT((Plan!$F$5:$GG$5=4)*((Plan!F21:GG21="f2")/2)))</f>
        <v>0</v>
      </c>
      <c r="P12" s="297">
        <f>(SUMPRODUCT((Plan!$F$5:$GG$5=5)*(Plan!F21:GG21&gt;0)))-(SUMPRODUCT((Plan!$F$5:$GG$5=5)*((Plan!F21:GG21="u2")/2)))-(SUMPRODUCT((Plan!$F$5:$GG$5=5)*((Plan!F21:GG21="x2")/2)))-(SUMPRODUCT((Plan!$F$5:$GG$5=5)*((Plan!F21:GG21="k2")/2)))-(SUMPRODUCT((Plan!$F$5:$GG$5=5)*((Plan!F21:GG21="f2")/2)))</f>
        <v>0</v>
      </c>
      <c r="Q12" s="295">
        <f>(SUMPRODUCT((Plan!$F$5:$GG$5=6)*(Plan!F21:GG21&gt;0)))-(SUMPRODUCT((Plan!$F$5:$GG$5=6)*((Plan!F21:GG21="u2")/2)))-(SUMPRODUCT((Plan!$F$5:$GG$5=6)*((Plan!F21:GG21="x2")/2)))-(SUMPRODUCT((Plan!$F$5:$GG$5=6)*((Plan!F21:GG21="k2")/2)))-(SUMPRODUCT((Plan!$F$5:$GG$5=6)*((Plan!F21:GG21="f2")/2)))</f>
        <v>0</v>
      </c>
      <c r="R12" s="297">
        <f>(SUMPRODUCT((Plan!$F$48:$GG$48=7)*(Plan!F64:GG64&gt;0)))-(SUMPRODUCT((Plan!$F$48:$GG$48=7)*((Plan!F64:GG64="u2")/2)))-(SUMPRODUCT((Plan!$F$48:$GG$48=7)*((Plan!F64:GG64="x2")/2)))-(SUMPRODUCT((Plan!$F$48:$GG$48=7)*((Plan!F64:GG64="k2")/2)))-(SUMPRODUCT((Plan!$F$48:$GG$48=7)*((Plan!F64:GG64="f2")/2)))</f>
        <v>0</v>
      </c>
      <c r="S12" s="295">
        <f>(SUMPRODUCT((Plan!$F$48:$GG$48=8)*(Plan!F64:GG64&gt;0)))-(SUMPRODUCT((Plan!$F$48:$GG$48=8)*((Plan!F64:GG64="u2")/2)))-(SUMPRODUCT((Plan!$F$48:$GG$48=8)*((Plan!F64:GG64="x2")/2)))-(SUMPRODUCT((Plan!$F$48:$GG$48=8)*((Plan!F64:GG64="k2")/2)))-(SUMPRODUCT((Plan!$F$48:$GG$48=8)*((Plan!F64:GG64="f2")/2)))</f>
        <v>0</v>
      </c>
      <c r="T12" s="297">
        <f>(SUMPRODUCT((Plan!$F$48:$GG$48=9)*(Plan!F64:GG64&gt;0)))-(SUMPRODUCT((Plan!$F$48:$GG$48=9)*((Plan!F64:GG64="u2")/2)))-(SUMPRODUCT((Plan!$F$48:$GG$48=9)*((Plan!F64:GG64="x2")/2)))-(SUMPRODUCT((Plan!$F$48:$GG$48=9)*((Plan!F64:GG64="k2")/2)))-(SUMPRODUCT((Plan!$F$48:$GG$48=9)*((Plan!F64:GG64="f2")/2)))</f>
        <v>0</v>
      </c>
      <c r="U12" s="295">
        <f>(SUMPRODUCT((Plan!$F$48:$GG$48=10)*(Plan!F64:GG64&gt;0)))-(SUMPRODUCT((Plan!$F$48:$GG$48=10)*((Plan!F64:GG64="u2")/2)))-(SUMPRODUCT((Plan!$F$48:$GG$48=10)*((Plan!F64:GG64="x2")/2)))-(SUMPRODUCT((Plan!$F$48:$GG$48=10)*((Plan!F64:GG64="k2")/2)))-(SUMPRODUCT((Plan!$F$48:$GG$48=10)*((Plan!F64:GG64="f2")/2)))</f>
        <v>0</v>
      </c>
      <c r="V12" s="297">
        <f>(SUMPRODUCT((Plan!$F$48:$GG$48=11)*(Plan!F64:GG64&gt;0)))-(SUMPRODUCT((Plan!$F$48:$GG$48=11)*((Plan!F64:GG64="u2")/2)))-(SUMPRODUCT((Plan!$F$48:$GG$48=11)*((Plan!F64:GG64="x2")/2)))-(SUMPRODUCT((Plan!$F$48:$GG$48=11)*((Plan!F64:GG64="k2")/2)))-(SUMPRODUCT((Plan!$F$48:$GG$48=11)*((Plan!F64:GG64="f2")/2)))</f>
        <v>0</v>
      </c>
      <c r="W12" s="295">
        <f>(SUMPRODUCT((Plan!$F$48:$GG$48=12)*(Plan!F64:GG64&gt;0)))-(SUMPRODUCT((Plan!$F$48:$GG$48=12)*((Plan!F64:GG64="u2")/2)))-(SUMPRODUCT((Plan!$F$48:$GG$48=12)*((Plan!F64:GG64="x2")/2)))-(SUMPRODUCT((Plan!$F$48:$GG$48=12)*((Plan!F64:GG64="k2")/2)))-(SUMPRODUCT((Plan!$F$48:$GG$48=12)*((Plan!F64:GG64="f2")/2)))</f>
        <v>0</v>
      </c>
    </row>
    <row r="13" spans="2:23" ht="18" customHeight="1">
      <c r="B13" s="27">
        <f>IF(Mitarbeiter!B14="","",Mitarbeiter!B14)</f>
      </c>
      <c r="C13" s="27">
        <f>IF(Mitarbeiter!C14="","",Mitarbeiter!C14)</f>
      </c>
      <c r="D13" s="27">
        <f>IF(Mitarbeiter!E14="","",Mitarbeiter!E14)</f>
      </c>
      <c r="E13" s="238">
        <f>Mitarbeiter!W14</f>
        <v>0</v>
      </c>
      <c r="F13" s="250">
        <f>COUNTIF(Plan!F22:GG22,"u")+(COUNTIF(Plan!F22:GG22,"u2")/2)+COUNTIF(Plan!F65:GG65,"u")+(COUNTIF(Plan!F65:GG65,"u2")/2)+COUNTIF(Plan!F22:GG22,"s")+COUNTIF(Plan!F65:GG65,"s")</f>
        <v>0</v>
      </c>
      <c r="G13" s="194">
        <f>COUNTIF(Plan!F22:GG22,"x")+(COUNTIF(Plan!F22:GG22,"x2")/2)+COUNTIF(Plan!F65:GG65,"x")+(COUNTIF(Plan!F65:GG65,"x2")/2)+COUNTIF(Plan!F22:GG22,"azv")+COUNTIF(Plan!F65:GG65,"azv")+COUNTIF(Plan!F22:GG22,"fza")+COUNTIF(Plan!F65:GG65,"fza")</f>
        <v>0</v>
      </c>
      <c r="H13" s="194">
        <f>COUNTIF(Plan!F22:GG22,"f")+(COUNTIF(Plan!F22:GG22,"f2")/2)+COUNTIF(Plan!F65:GG65,"f")+(COUNTIF(Plan!F65:GG65,"f2")/2)</f>
        <v>0</v>
      </c>
      <c r="I13" s="251">
        <f>COUNTIF(Plan!F22:GG22,"k")+(COUNTIF(Plan!F22:GG22,"k2")/2)+COUNTIF(Plan!F65:GG65,"k")+(COUNTIF(Plan!F65:GG65,"k2")/2)</f>
        <v>0</v>
      </c>
      <c r="J13" s="194">
        <f>COUNTIF(Plan!F22:GG22,"a")+COUNTIF(Plan!F65:GG65,"a")</f>
        <v>0</v>
      </c>
      <c r="K13" s="231">
        <f t="shared" si="1"/>
        <v>0</v>
      </c>
      <c r="L13" s="294">
        <f>(SUMPRODUCT((Plan!$F$5:$GG$5=1)*(Plan!F22:GG22&gt;0)))-(SUMPRODUCT((Plan!$F$5:$GG$5=1)*((Plan!F22:GG22="u2")/2)))-(SUMPRODUCT((Plan!$F$5:$GG$5=1)*((Plan!F22:GG22="x2")/2)))-(SUMPRODUCT((Plan!$F$5:$GG$5=1)*((Plan!F22:GG22="k2")/2)))-(SUMPRODUCT((Plan!$F$5:$GG$5=1)*((Plan!F22:GG22="f2")/2)))</f>
        <v>0</v>
      </c>
      <c r="M13" s="295">
        <f>(SUMPRODUCT((Plan!$F$5:$GG$5=2)*(Plan!F22:GG22&gt;0)))-(SUMPRODUCT((Plan!$F$5:$GG$5=2)*((Plan!F22:GG22="u2")/2)))-(SUMPRODUCT((Plan!$F$5:$GG$5=2)*((Plan!F22:GG22="x2")/2)))-(SUMPRODUCT((Plan!$F$5:$GG$5=2)*((Plan!F22:GG22="k2")/2)))-(SUMPRODUCT((Plan!$F$5:$GG$5=2)*((Plan!F22:GG22="f2")/2)))</f>
        <v>0</v>
      </c>
      <c r="N13" s="297">
        <f>(SUMPRODUCT((Plan!$F$5:$GG$5=3)*(Plan!F22:GG22&gt;0)))-(SUMPRODUCT((Plan!$F$5:$GG$5=3)*((Plan!F22:GG22="u2")/2)))-(SUMPRODUCT((Plan!$F$5:$GG$5=3)*((Plan!F22:GG22="x2")/2)))-(SUMPRODUCT((Plan!$F$5:$GG$5=3)*((Plan!F22:GG22="k2")/2)))-(SUMPRODUCT((Plan!$F$5:$GG$5=3)*((Plan!F22:GG22="f2")/2)))</f>
        <v>0</v>
      </c>
      <c r="O13" s="295">
        <f>(SUMPRODUCT((Plan!$F$5:$GG$5=4)*(Plan!F22:GG22&gt;0)))-(SUMPRODUCT((Plan!$F$5:$GG$5=4)*((Plan!F22:GG22="u2")/2)))-(SUMPRODUCT((Plan!$F$5:$GG$5=4)*((Plan!F22:GG22="x2")/2)))-(SUMPRODUCT((Plan!$F$5:$GG$5=4)*((Plan!F22:GG22="k2")/2)))-(SUMPRODUCT((Plan!$F$5:$GG$5=4)*((Plan!F22:GG22="f2")/2)))</f>
        <v>0</v>
      </c>
      <c r="P13" s="297">
        <f>(SUMPRODUCT((Plan!$F$5:$GG$5=5)*(Plan!F22:GG22&gt;0)))-(SUMPRODUCT((Plan!$F$5:$GG$5=5)*((Plan!F22:GG22="u2")/2)))-(SUMPRODUCT((Plan!$F$5:$GG$5=5)*((Plan!F22:GG22="x2")/2)))-(SUMPRODUCT((Plan!$F$5:$GG$5=5)*((Plan!F22:GG22="k2")/2)))-(SUMPRODUCT((Plan!$F$5:$GG$5=5)*((Plan!F22:GG22="f2")/2)))</f>
        <v>0</v>
      </c>
      <c r="Q13" s="295">
        <f>(SUMPRODUCT((Plan!$F$5:$GG$5=6)*(Plan!F22:GG22&gt;0)))-(SUMPRODUCT((Plan!$F$5:$GG$5=6)*((Plan!F22:GG22="u2")/2)))-(SUMPRODUCT((Plan!$F$5:$GG$5=6)*((Plan!F22:GG22="x2")/2)))-(SUMPRODUCT((Plan!$F$5:$GG$5=6)*((Plan!F22:GG22="k2")/2)))-(SUMPRODUCT((Plan!$F$5:$GG$5=6)*((Plan!F22:GG22="f2")/2)))</f>
        <v>0</v>
      </c>
      <c r="R13" s="297">
        <f>(SUMPRODUCT((Plan!$F$48:$GG$48=7)*(Plan!F65:GG65&gt;0)))-(SUMPRODUCT((Plan!$F$48:$GG$48=7)*((Plan!F65:GG65="u2")/2)))-(SUMPRODUCT((Plan!$F$48:$GG$48=7)*((Plan!F65:GG65="x2")/2)))-(SUMPRODUCT((Plan!$F$48:$GG$48=7)*((Plan!F65:GG65="k2")/2)))-(SUMPRODUCT((Plan!$F$48:$GG$48=7)*((Plan!F65:GG65="f2")/2)))</f>
        <v>0</v>
      </c>
      <c r="S13" s="295">
        <f>(SUMPRODUCT((Plan!$F$48:$GG$48=8)*(Plan!F65:GG65&gt;0)))-(SUMPRODUCT((Plan!$F$48:$GG$48=8)*((Plan!F65:GG65="u2")/2)))-(SUMPRODUCT((Plan!$F$48:$GG$48=8)*((Plan!F65:GG65="x2")/2)))-(SUMPRODUCT((Plan!$F$48:$GG$48=8)*((Plan!F65:GG65="k2")/2)))-(SUMPRODUCT((Plan!$F$48:$GG$48=8)*((Plan!F65:GG65="f2")/2)))</f>
        <v>0</v>
      </c>
      <c r="T13" s="297">
        <f>(SUMPRODUCT((Plan!$F$48:$GG$48=9)*(Plan!F65:GG65&gt;0)))-(SUMPRODUCT((Plan!$F$48:$GG$48=9)*((Plan!F65:GG65="u2")/2)))-(SUMPRODUCT((Plan!$F$48:$GG$48=9)*((Plan!F65:GG65="x2")/2)))-(SUMPRODUCT((Plan!$F$48:$GG$48=9)*((Plan!F65:GG65="k2")/2)))-(SUMPRODUCT((Plan!$F$48:$GG$48=9)*((Plan!F65:GG65="f2")/2)))</f>
        <v>0</v>
      </c>
      <c r="U13" s="295">
        <f>(SUMPRODUCT((Plan!$F$48:$GG$48=10)*(Plan!F65:GG65&gt;0)))-(SUMPRODUCT((Plan!$F$48:$GG$48=10)*((Plan!F65:GG65="u2")/2)))-(SUMPRODUCT((Plan!$F$48:$GG$48=10)*((Plan!F65:GG65="x2")/2)))-(SUMPRODUCT((Plan!$F$48:$GG$48=10)*((Plan!F65:GG65="k2")/2)))-(SUMPRODUCT((Plan!$F$48:$GG$48=10)*((Plan!F65:GG65="f2")/2)))</f>
        <v>0</v>
      </c>
      <c r="V13" s="297">
        <f>(SUMPRODUCT((Plan!$F$48:$GG$48=11)*(Plan!F65:GG65&gt;0)))-(SUMPRODUCT((Plan!$F$48:$GG$48=11)*((Plan!F65:GG65="u2")/2)))-(SUMPRODUCT((Plan!$F$48:$GG$48=11)*((Plan!F65:GG65="x2")/2)))-(SUMPRODUCT((Plan!$F$48:$GG$48=11)*((Plan!F65:GG65="k2")/2)))-(SUMPRODUCT((Plan!$F$48:$GG$48=11)*((Plan!F65:GG65="f2")/2)))</f>
        <v>0</v>
      </c>
      <c r="W13" s="295">
        <f>(SUMPRODUCT((Plan!$F$48:$GG$48=12)*(Plan!F65:GG65&gt;0)))-(SUMPRODUCT((Plan!$F$48:$GG$48=12)*((Plan!F65:GG65="u2")/2)))-(SUMPRODUCT((Plan!$F$48:$GG$48=12)*((Plan!F65:GG65="x2")/2)))-(SUMPRODUCT((Plan!$F$48:$GG$48=12)*((Plan!F65:GG65="k2")/2)))-(SUMPRODUCT((Plan!$F$48:$GG$48=12)*((Plan!F65:GG65="f2")/2)))</f>
        <v>0</v>
      </c>
    </row>
    <row r="14" spans="2:23" ht="18" customHeight="1">
      <c r="B14" s="27">
        <f>IF(Mitarbeiter!B15="","",Mitarbeiter!B15)</f>
      </c>
      <c r="C14" s="27">
        <f>IF(Mitarbeiter!C15="","",Mitarbeiter!C15)</f>
      </c>
      <c r="D14" s="27">
        <f>IF(Mitarbeiter!E15="","",Mitarbeiter!E15)</f>
      </c>
      <c r="E14" s="238">
        <f>Mitarbeiter!W15</f>
        <v>0</v>
      </c>
      <c r="F14" s="250">
        <f>COUNTIF(Plan!F23:GG23,"u")+(COUNTIF(Plan!F23:GG23,"u2")/2)+COUNTIF(Plan!F66:GG66,"u")+(COUNTIF(Plan!F66:GG66,"u2")/2)+COUNTIF(Plan!F23:GG23,"s")+COUNTIF(Plan!F66:GG66,"s")</f>
        <v>0</v>
      </c>
      <c r="G14" s="194">
        <f>COUNTIF(Plan!F23:GG23,"x")+(COUNTIF(Plan!F23:GG23,"x2")/2)+COUNTIF(Plan!F66:GG66,"x")+(COUNTIF(Plan!F66:GG66,"x2")/2)+COUNTIF(Plan!F23:GG23,"azv")+COUNTIF(Plan!F66:GG66,"azv")+COUNTIF(Plan!F23:GG23,"fza")+COUNTIF(Plan!F66:GG66,"fza")</f>
        <v>0</v>
      </c>
      <c r="H14" s="194">
        <f>COUNTIF(Plan!F23:GG23,"f")+(COUNTIF(Plan!F23:GG23,"f2")/2)+COUNTIF(Plan!F66:GG66,"f")+(COUNTIF(Plan!F66:GG66,"f2")/2)</f>
        <v>0</v>
      </c>
      <c r="I14" s="251">
        <f>COUNTIF(Plan!F23:GG23,"k")+(COUNTIF(Plan!F23:GG23,"k2")/2)+COUNTIF(Plan!F66:GG66,"k")+(COUNTIF(Plan!F66:GG66,"k2")/2)</f>
        <v>0</v>
      </c>
      <c r="J14" s="194">
        <f>COUNTIF(Plan!F23:GG23,"a")+COUNTIF(Plan!F66:GG66,"a")</f>
        <v>0</v>
      </c>
      <c r="K14" s="231">
        <f t="shared" si="1"/>
        <v>0</v>
      </c>
      <c r="L14" s="294">
        <f>(SUMPRODUCT((Plan!$F$5:$GG$5=1)*(Plan!F23:GG23&gt;0)))-(SUMPRODUCT((Plan!$F$5:$GG$5=1)*((Plan!F23:GG23="u2")/2)))-(SUMPRODUCT((Plan!$F$5:$GG$5=1)*((Plan!F23:GG23="x2")/2)))-(SUMPRODUCT((Plan!$F$5:$GG$5=1)*((Plan!F23:GG23="k2")/2)))-(SUMPRODUCT((Plan!$F$5:$GG$5=1)*((Plan!F23:GG23="f2")/2)))</f>
        <v>0</v>
      </c>
      <c r="M14" s="295">
        <f>(SUMPRODUCT((Plan!$F$5:$GG$5=2)*(Plan!F23:GG23&gt;0)))-(SUMPRODUCT((Plan!$F$5:$GG$5=2)*((Plan!F23:GG23="u2")/2)))-(SUMPRODUCT((Plan!$F$5:$GG$5=2)*((Plan!F23:GG23="x2")/2)))-(SUMPRODUCT((Plan!$F$5:$GG$5=2)*((Plan!F23:GG23="k2")/2)))-(SUMPRODUCT((Plan!$F$5:$GG$5=2)*((Plan!F23:GG23="f2")/2)))</f>
        <v>0</v>
      </c>
      <c r="N14" s="297">
        <f>(SUMPRODUCT((Plan!$F$5:$GG$5=3)*(Plan!F23:GG23&gt;0)))-(SUMPRODUCT((Plan!$F$5:$GG$5=3)*((Plan!F23:GG23="u2")/2)))-(SUMPRODUCT((Plan!$F$5:$GG$5=3)*((Plan!F23:GG23="x2")/2)))-(SUMPRODUCT((Plan!$F$5:$GG$5=3)*((Plan!F23:GG23="k2")/2)))-(SUMPRODUCT((Plan!$F$5:$GG$5=3)*((Plan!F23:GG23="f2")/2)))</f>
        <v>0</v>
      </c>
      <c r="O14" s="295">
        <f>(SUMPRODUCT((Plan!$F$5:$GG$5=4)*(Plan!F23:GG23&gt;0)))-(SUMPRODUCT((Plan!$F$5:$GG$5=4)*((Plan!F23:GG23="u2")/2)))-(SUMPRODUCT((Plan!$F$5:$GG$5=4)*((Plan!F23:GG23="x2")/2)))-(SUMPRODUCT((Plan!$F$5:$GG$5=4)*((Plan!F23:GG23="k2")/2)))-(SUMPRODUCT((Plan!$F$5:$GG$5=4)*((Plan!F23:GG23="f2")/2)))</f>
        <v>0</v>
      </c>
      <c r="P14" s="297">
        <f>(SUMPRODUCT((Plan!$F$5:$GG$5=5)*(Plan!F23:GG23&gt;0)))-(SUMPRODUCT((Plan!$F$5:$GG$5=5)*((Plan!F23:GG23="u2")/2)))-(SUMPRODUCT((Plan!$F$5:$GG$5=5)*((Plan!F23:GG23="x2")/2)))-(SUMPRODUCT((Plan!$F$5:$GG$5=5)*((Plan!F23:GG23="k2")/2)))-(SUMPRODUCT((Plan!$F$5:$GG$5=5)*((Plan!F23:GG23="f2")/2)))</f>
        <v>0</v>
      </c>
      <c r="Q14" s="295">
        <f>(SUMPRODUCT((Plan!$F$5:$GG$5=6)*(Plan!F23:GG23&gt;0)))-(SUMPRODUCT((Plan!$F$5:$GG$5=6)*((Plan!F23:GG23="u2")/2)))-(SUMPRODUCT((Plan!$F$5:$GG$5=6)*((Plan!F23:GG23="x2")/2)))-(SUMPRODUCT((Plan!$F$5:$GG$5=6)*((Plan!F23:GG23="k2")/2)))-(SUMPRODUCT((Plan!$F$5:$GG$5=6)*((Plan!F23:GG23="f2")/2)))</f>
        <v>0</v>
      </c>
      <c r="R14" s="297">
        <f>(SUMPRODUCT((Plan!$F$48:$GG$48=7)*(Plan!F66:GG66&gt;0)))-(SUMPRODUCT((Plan!$F$48:$GG$48=7)*((Plan!F66:GG66="u2")/2)))-(SUMPRODUCT((Plan!$F$48:$GG$48=7)*((Plan!F66:GG66="x2")/2)))-(SUMPRODUCT((Plan!$F$48:$GG$48=7)*((Plan!F66:GG66="k2")/2)))-(SUMPRODUCT((Plan!$F$48:$GG$48=7)*((Plan!F66:GG66="f2")/2)))</f>
        <v>0</v>
      </c>
      <c r="S14" s="295">
        <f>(SUMPRODUCT((Plan!$F$48:$GG$48=8)*(Plan!F66:GG66&gt;0)))-(SUMPRODUCT((Plan!$F$48:$GG$48=8)*((Plan!F66:GG66="u2")/2)))-(SUMPRODUCT((Plan!$F$48:$GG$48=8)*((Plan!F66:GG66="x2")/2)))-(SUMPRODUCT((Plan!$F$48:$GG$48=8)*((Plan!F66:GG66="k2")/2)))-(SUMPRODUCT((Plan!$F$48:$GG$48=8)*((Plan!F66:GG66="f2")/2)))</f>
        <v>0</v>
      </c>
      <c r="T14" s="297">
        <f>(SUMPRODUCT((Plan!$F$48:$GG$48=9)*(Plan!F66:GG66&gt;0)))-(SUMPRODUCT((Plan!$F$48:$GG$48=9)*((Plan!F66:GG66="u2")/2)))-(SUMPRODUCT((Plan!$F$48:$GG$48=9)*((Plan!F66:GG66="x2")/2)))-(SUMPRODUCT((Plan!$F$48:$GG$48=9)*((Plan!F66:GG66="k2")/2)))-(SUMPRODUCT((Plan!$F$48:$GG$48=9)*((Plan!F66:GG66="f2")/2)))</f>
        <v>0</v>
      </c>
      <c r="U14" s="295">
        <f>(SUMPRODUCT((Plan!$F$48:$GG$48=10)*(Plan!F66:GG66&gt;0)))-(SUMPRODUCT((Plan!$F$48:$GG$48=10)*((Plan!F66:GG66="u2")/2)))-(SUMPRODUCT((Plan!$F$48:$GG$48=10)*((Plan!F66:GG66="x2")/2)))-(SUMPRODUCT((Plan!$F$48:$GG$48=10)*((Plan!F66:GG66="k2")/2)))-(SUMPRODUCT((Plan!$F$48:$GG$48=10)*((Plan!F66:GG66="f2")/2)))</f>
        <v>0</v>
      </c>
      <c r="V14" s="297">
        <f>(SUMPRODUCT((Plan!$F$48:$GG$48=11)*(Plan!F66:GG66&gt;0)))-(SUMPRODUCT((Plan!$F$48:$GG$48=11)*((Plan!F66:GG66="u2")/2)))-(SUMPRODUCT((Plan!$F$48:$GG$48=11)*((Plan!F66:GG66="x2")/2)))-(SUMPRODUCT((Plan!$F$48:$GG$48=11)*((Plan!F66:GG66="k2")/2)))-(SUMPRODUCT((Plan!$F$48:$GG$48=11)*((Plan!F66:GG66="f2")/2)))</f>
        <v>0</v>
      </c>
      <c r="W14" s="295">
        <f>(SUMPRODUCT((Plan!$F$48:$GG$48=12)*(Plan!F66:GG66&gt;0)))-(SUMPRODUCT((Plan!$F$48:$GG$48=12)*((Plan!F66:GG66="u2")/2)))-(SUMPRODUCT((Plan!$F$48:$GG$48=12)*((Plan!F66:GG66="x2")/2)))-(SUMPRODUCT((Plan!$F$48:$GG$48=12)*((Plan!F66:GG66="k2")/2)))-(SUMPRODUCT((Plan!$F$48:$GG$48=12)*((Plan!F66:GG66="f2")/2)))</f>
        <v>0</v>
      </c>
    </row>
    <row r="15" spans="2:23" ht="18" customHeight="1">
      <c r="B15" s="27">
        <f>IF(Mitarbeiter!B16="","",Mitarbeiter!B16)</f>
      </c>
      <c r="C15" s="27">
        <f>IF(Mitarbeiter!C16="","",Mitarbeiter!C16)</f>
      </c>
      <c r="D15" s="27">
        <f>IF(Mitarbeiter!E16="","",Mitarbeiter!E16)</f>
      </c>
      <c r="E15" s="238">
        <f>Mitarbeiter!W16</f>
        <v>0</v>
      </c>
      <c r="F15" s="250">
        <f>COUNTIF(Plan!F24:GG24,"u")+(COUNTIF(Plan!F24:GG24,"u2")/2)+COUNTIF(Plan!F67:GG67,"u")+(COUNTIF(Plan!F67:GG67,"u2")/2)+COUNTIF(Plan!F24:GG24,"s")+COUNTIF(Plan!F67:GG67,"s")</f>
        <v>0</v>
      </c>
      <c r="G15" s="194">
        <f>COUNTIF(Plan!F24:GG24,"x")+(COUNTIF(Plan!F24:GG24,"x2")/2)+COUNTIF(Plan!F67:GG67,"x")+(COUNTIF(Plan!F67:GG67,"x2")/2)+COUNTIF(Plan!F24:GG24,"azv")+COUNTIF(Plan!F67:GG67,"azv")+COUNTIF(Plan!F24:GG24,"fza")+COUNTIF(Plan!F67:GG67,"fza")</f>
        <v>0</v>
      </c>
      <c r="H15" s="194">
        <f>COUNTIF(Plan!F24:GG24,"f")+(COUNTIF(Plan!F24:GG24,"f2")/2)+COUNTIF(Plan!F67:GG67,"f")+(COUNTIF(Plan!F67:GG67,"f2")/2)</f>
        <v>0</v>
      </c>
      <c r="I15" s="251">
        <f>COUNTIF(Plan!F24:GG24,"k")+(COUNTIF(Plan!F24:GG24,"k2")/2)+COUNTIF(Plan!F67:GG67,"k")+(COUNTIF(Plan!F67:GG67,"k2")/2)</f>
        <v>0</v>
      </c>
      <c r="J15" s="194">
        <f>COUNTIF(Plan!F24:GG24,"a")+COUNTIF(Plan!F67:GG67,"a")</f>
        <v>0</v>
      </c>
      <c r="K15" s="231">
        <f t="shared" si="1"/>
        <v>0</v>
      </c>
      <c r="L15" s="294">
        <f>(SUMPRODUCT((Plan!$F$5:$GG$5=1)*(Plan!F24:GG24&gt;0)))-(SUMPRODUCT((Plan!$F$5:$GG$5=1)*((Plan!F24:GG24="u2")/2)))-(SUMPRODUCT((Plan!$F$5:$GG$5=1)*((Plan!F24:GG24="x2")/2)))-(SUMPRODUCT((Plan!$F$5:$GG$5=1)*((Plan!F24:GG24="k2")/2)))-(SUMPRODUCT((Plan!$F$5:$GG$5=1)*((Plan!F24:GG24="f2")/2)))</f>
        <v>0</v>
      </c>
      <c r="M15" s="295">
        <f>(SUMPRODUCT((Plan!$F$5:$GG$5=2)*(Plan!F24:GG24&gt;0)))-(SUMPRODUCT((Plan!$F$5:$GG$5=2)*((Plan!F24:GG24="u2")/2)))-(SUMPRODUCT((Plan!$F$5:$GG$5=2)*((Plan!F24:GG24="x2")/2)))-(SUMPRODUCT((Plan!$F$5:$GG$5=2)*((Plan!F24:GG24="k2")/2)))-(SUMPRODUCT((Plan!$F$5:$GG$5=2)*((Plan!F24:GG24="f2")/2)))</f>
        <v>0</v>
      </c>
      <c r="N15" s="297">
        <f>(SUMPRODUCT((Plan!$F$5:$GG$5=3)*(Plan!F24:GG24&gt;0)))-(SUMPRODUCT((Plan!$F$5:$GG$5=3)*((Plan!F24:GG24="u2")/2)))-(SUMPRODUCT((Plan!$F$5:$GG$5=3)*((Plan!F24:GG24="x2")/2)))-(SUMPRODUCT((Plan!$F$5:$GG$5=3)*((Plan!F24:GG24="k2")/2)))-(SUMPRODUCT((Plan!$F$5:$GG$5=3)*((Plan!F24:GG24="f2")/2)))</f>
        <v>0</v>
      </c>
      <c r="O15" s="295">
        <f>(SUMPRODUCT((Plan!$F$5:$GG$5=4)*(Plan!F24:GG24&gt;0)))-(SUMPRODUCT((Plan!$F$5:$GG$5=4)*((Plan!F24:GG24="u2")/2)))-(SUMPRODUCT((Plan!$F$5:$GG$5=4)*((Plan!F24:GG24="x2")/2)))-(SUMPRODUCT((Plan!$F$5:$GG$5=4)*((Plan!F24:GG24="k2")/2)))-(SUMPRODUCT((Plan!$F$5:$GG$5=4)*((Plan!F24:GG24="f2")/2)))</f>
        <v>0</v>
      </c>
      <c r="P15" s="297">
        <f>(SUMPRODUCT((Plan!$F$5:$GG$5=5)*(Plan!F24:GG24&gt;0)))-(SUMPRODUCT((Plan!$F$5:$GG$5=5)*((Plan!F24:GG24="u2")/2)))-(SUMPRODUCT((Plan!$F$5:$GG$5=5)*((Plan!F24:GG24="x2")/2)))-(SUMPRODUCT((Plan!$F$5:$GG$5=5)*((Plan!F24:GG24="k2")/2)))-(SUMPRODUCT((Plan!$F$5:$GG$5=5)*((Plan!F24:GG24="f2")/2)))</f>
        <v>0</v>
      </c>
      <c r="Q15" s="295">
        <f>(SUMPRODUCT((Plan!$F$5:$GG$5=6)*(Plan!F24:GG24&gt;0)))-(SUMPRODUCT((Plan!$F$5:$GG$5=6)*((Plan!F24:GG24="u2")/2)))-(SUMPRODUCT((Plan!$F$5:$GG$5=6)*((Plan!F24:GG24="x2")/2)))-(SUMPRODUCT((Plan!$F$5:$GG$5=6)*((Plan!F24:GG24="k2")/2)))-(SUMPRODUCT((Plan!$F$5:$GG$5=6)*((Plan!F24:GG24="f2")/2)))</f>
        <v>0</v>
      </c>
      <c r="R15" s="297">
        <f>(SUMPRODUCT((Plan!$F$48:$GG$48=7)*(Plan!F67:GG67&gt;0)))-(SUMPRODUCT((Plan!$F$48:$GG$48=7)*((Plan!F67:GG67="u2")/2)))-(SUMPRODUCT((Plan!$F$48:$GG$48=7)*((Plan!F67:GG67="x2")/2)))-(SUMPRODUCT((Plan!$F$48:$GG$48=7)*((Plan!F67:GG67="k2")/2)))-(SUMPRODUCT((Plan!$F$48:$GG$48=7)*((Plan!F67:GG67="f2")/2)))</f>
        <v>0</v>
      </c>
      <c r="S15" s="295">
        <f>(SUMPRODUCT((Plan!$F$48:$GG$48=8)*(Plan!F67:GG67&gt;0)))-(SUMPRODUCT((Plan!$F$48:$GG$48=8)*((Plan!F67:GG67="u2")/2)))-(SUMPRODUCT((Plan!$F$48:$GG$48=8)*((Plan!F67:GG67="x2")/2)))-(SUMPRODUCT((Plan!$F$48:$GG$48=8)*((Plan!F67:GG67="k2")/2)))-(SUMPRODUCT((Plan!$F$48:$GG$48=8)*((Plan!F67:GG67="f2")/2)))</f>
        <v>0</v>
      </c>
      <c r="T15" s="297">
        <f>(SUMPRODUCT((Plan!$F$48:$GG$48=9)*(Plan!F67:GG67&gt;0)))-(SUMPRODUCT((Plan!$F$48:$GG$48=9)*((Plan!F67:GG67="u2")/2)))-(SUMPRODUCT((Plan!$F$48:$GG$48=9)*((Plan!F67:GG67="x2")/2)))-(SUMPRODUCT((Plan!$F$48:$GG$48=9)*((Plan!F67:GG67="k2")/2)))-(SUMPRODUCT((Plan!$F$48:$GG$48=9)*((Plan!F67:GG67="f2")/2)))</f>
        <v>0</v>
      </c>
      <c r="U15" s="295">
        <f>(SUMPRODUCT((Plan!$F$48:$GG$48=10)*(Plan!F67:GG67&gt;0)))-(SUMPRODUCT((Plan!$F$48:$GG$48=10)*((Plan!F67:GG67="u2")/2)))-(SUMPRODUCT((Plan!$F$48:$GG$48=10)*((Plan!F67:GG67="x2")/2)))-(SUMPRODUCT((Plan!$F$48:$GG$48=10)*((Plan!F67:GG67="k2")/2)))-(SUMPRODUCT((Plan!$F$48:$GG$48=10)*((Plan!F67:GG67="f2")/2)))</f>
        <v>0</v>
      </c>
      <c r="V15" s="297">
        <f>(SUMPRODUCT((Plan!$F$48:$GG$48=11)*(Plan!F67:GG67&gt;0)))-(SUMPRODUCT((Plan!$F$48:$GG$48=11)*((Plan!F67:GG67="u2")/2)))-(SUMPRODUCT((Plan!$F$48:$GG$48=11)*((Plan!F67:GG67="x2")/2)))-(SUMPRODUCT((Plan!$F$48:$GG$48=11)*((Plan!F67:GG67="k2")/2)))-(SUMPRODUCT((Plan!$F$48:$GG$48=11)*((Plan!F67:GG67="f2")/2)))</f>
        <v>0</v>
      </c>
      <c r="W15" s="295">
        <f>(SUMPRODUCT((Plan!$F$48:$GG$48=12)*(Plan!F67:GG67&gt;0)))-(SUMPRODUCT((Plan!$F$48:$GG$48=12)*((Plan!F67:GG67="u2")/2)))-(SUMPRODUCT((Plan!$F$48:$GG$48=12)*((Plan!F67:GG67="x2")/2)))-(SUMPRODUCT((Plan!$F$48:$GG$48=12)*((Plan!F67:GG67="k2")/2)))-(SUMPRODUCT((Plan!$F$48:$GG$48=12)*((Plan!F67:GG67="f2")/2)))</f>
        <v>0</v>
      </c>
    </row>
    <row r="16" spans="2:23" ht="18" customHeight="1">
      <c r="B16" s="27">
        <f>IF(Mitarbeiter!B17="","",Mitarbeiter!B17)</f>
      </c>
      <c r="C16" s="27">
        <f>IF(Mitarbeiter!C17="","",Mitarbeiter!C17)</f>
      </c>
      <c r="D16" s="27">
        <f>IF(Mitarbeiter!E17="","",Mitarbeiter!E17)</f>
      </c>
      <c r="E16" s="238">
        <f>Mitarbeiter!W17</f>
        <v>0</v>
      </c>
      <c r="F16" s="250">
        <f>COUNTIF(Plan!F25:GG25,"u")+(COUNTIF(Plan!F25:GG25,"u2")/2)+COUNTIF(Plan!F68:GG68,"u")+(COUNTIF(Plan!F68:GG68,"u2")/2)+COUNTIF(Plan!F25:GG25,"s")+COUNTIF(Plan!F68:GG68,"s")</f>
        <v>0</v>
      </c>
      <c r="G16" s="194">
        <f>COUNTIF(Plan!F25:GG25,"x")+(COUNTIF(Plan!F25:GG25,"x2")/2)+COUNTIF(Plan!F68:GG68,"x")+(COUNTIF(Plan!F68:GG68,"x2")/2)+COUNTIF(Plan!F25:GG25,"azv")+COUNTIF(Plan!F68:GG68,"azv")+COUNTIF(Plan!F25:GG25,"fza")+COUNTIF(Plan!F68:GG68,"fza")</f>
        <v>0</v>
      </c>
      <c r="H16" s="194">
        <f>COUNTIF(Plan!F25:GG25,"f")+(COUNTIF(Plan!F25:GG25,"f2")/2)+COUNTIF(Plan!F68:GG68,"f")+(COUNTIF(Plan!F68:GG68,"f2")/2)</f>
        <v>0</v>
      </c>
      <c r="I16" s="251">
        <f>COUNTIF(Plan!F25:GG25,"k")+(COUNTIF(Plan!F25:GG25,"k2")/2)+COUNTIF(Plan!F68:GG68,"k")+(COUNTIF(Plan!F68:GG68,"k2")/2)</f>
        <v>0</v>
      </c>
      <c r="J16" s="194">
        <f>COUNTIF(Plan!F25:GG25,"a")+COUNTIF(Plan!F68:GG68,"a")</f>
        <v>0</v>
      </c>
      <c r="K16" s="231">
        <f t="shared" si="1"/>
        <v>0</v>
      </c>
      <c r="L16" s="294">
        <f>(SUMPRODUCT((Plan!$F$5:$GG$5=1)*(Plan!F25:GG25&gt;0)))-(SUMPRODUCT((Plan!$F$5:$GG$5=1)*((Plan!F25:GG25="u2")/2)))-(SUMPRODUCT((Plan!$F$5:$GG$5=1)*((Plan!F25:GG25="x2")/2)))-(SUMPRODUCT((Plan!$F$5:$GG$5=1)*((Plan!F25:GG25="k2")/2)))-(SUMPRODUCT((Plan!$F$5:$GG$5=1)*((Plan!F25:GG25="f2")/2)))</f>
        <v>0</v>
      </c>
      <c r="M16" s="295">
        <f>(SUMPRODUCT((Plan!$F$5:$GG$5=2)*(Plan!F25:GG25&gt;0)))-(SUMPRODUCT((Plan!$F$5:$GG$5=2)*((Plan!F25:GG25="u2")/2)))-(SUMPRODUCT((Plan!$F$5:$GG$5=2)*((Plan!F25:GG25="x2")/2)))-(SUMPRODUCT((Plan!$F$5:$GG$5=2)*((Plan!F25:GG25="k2")/2)))-(SUMPRODUCT((Plan!$F$5:$GG$5=2)*((Plan!F25:GG25="f2")/2)))</f>
        <v>0</v>
      </c>
      <c r="N16" s="297">
        <f>(SUMPRODUCT((Plan!$F$5:$GG$5=3)*(Plan!F25:GG25&gt;0)))-(SUMPRODUCT((Plan!$F$5:$GG$5=3)*((Plan!F25:GG25="u2")/2)))-(SUMPRODUCT((Plan!$F$5:$GG$5=3)*((Plan!F25:GG25="x2")/2)))-(SUMPRODUCT((Plan!$F$5:$GG$5=3)*((Plan!F25:GG25="k2")/2)))-(SUMPRODUCT((Plan!$F$5:$GG$5=3)*((Plan!F25:GG25="f2")/2)))</f>
        <v>0</v>
      </c>
      <c r="O16" s="295">
        <f>(SUMPRODUCT((Plan!$F$5:$GG$5=4)*(Plan!F25:GG25&gt;0)))-(SUMPRODUCT((Plan!$F$5:$GG$5=4)*((Plan!F25:GG25="u2")/2)))-(SUMPRODUCT((Plan!$F$5:$GG$5=4)*((Plan!F25:GG25="x2")/2)))-(SUMPRODUCT((Plan!$F$5:$GG$5=4)*((Plan!F25:GG25="k2")/2)))-(SUMPRODUCT((Plan!$F$5:$GG$5=4)*((Plan!F25:GG25="f2")/2)))</f>
        <v>0</v>
      </c>
      <c r="P16" s="297">
        <f>(SUMPRODUCT((Plan!$F$5:$GG$5=5)*(Plan!F25:GG25&gt;0)))-(SUMPRODUCT((Plan!$F$5:$GG$5=5)*((Plan!F25:GG25="u2")/2)))-(SUMPRODUCT((Plan!$F$5:$GG$5=5)*((Plan!F25:GG25="x2")/2)))-(SUMPRODUCT((Plan!$F$5:$GG$5=5)*((Plan!F25:GG25="k2")/2)))-(SUMPRODUCT((Plan!$F$5:$GG$5=5)*((Plan!F25:GG25="f2")/2)))</f>
        <v>0</v>
      </c>
      <c r="Q16" s="295">
        <f>(SUMPRODUCT((Plan!$F$5:$GG$5=6)*(Plan!F25:GG25&gt;0)))-(SUMPRODUCT((Plan!$F$5:$GG$5=6)*((Plan!F25:GG25="u2")/2)))-(SUMPRODUCT((Plan!$F$5:$GG$5=6)*((Plan!F25:GG25="x2")/2)))-(SUMPRODUCT((Plan!$F$5:$GG$5=6)*((Plan!F25:GG25="k2")/2)))-(SUMPRODUCT((Plan!$F$5:$GG$5=6)*((Plan!F25:GG25="f2")/2)))</f>
        <v>0</v>
      </c>
      <c r="R16" s="297">
        <f>(SUMPRODUCT((Plan!$F$48:$GG$48=7)*(Plan!F68:GG68&gt;0)))-(SUMPRODUCT((Plan!$F$48:$GG$48=7)*((Plan!F68:GG68="u2")/2)))-(SUMPRODUCT((Plan!$F$48:$GG$48=7)*((Plan!F68:GG68="x2")/2)))-(SUMPRODUCT((Plan!$F$48:$GG$48=7)*((Plan!F68:GG68="k2")/2)))-(SUMPRODUCT((Plan!$F$48:$GG$48=7)*((Plan!F68:GG68="f2")/2)))</f>
        <v>0</v>
      </c>
      <c r="S16" s="295">
        <f>(SUMPRODUCT((Plan!$F$48:$GG$48=8)*(Plan!F68:GG68&gt;0)))-(SUMPRODUCT((Plan!$F$48:$GG$48=8)*((Plan!F68:GG68="u2")/2)))-(SUMPRODUCT((Plan!$F$48:$GG$48=8)*((Plan!F68:GG68="x2")/2)))-(SUMPRODUCT((Plan!$F$48:$GG$48=8)*((Plan!F68:GG68="k2")/2)))-(SUMPRODUCT((Plan!$F$48:$GG$48=8)*((Plan!F68:GG68="f2")/2)))</f>
        <v>0</v>
      </c>
      <c r="T16" s="297">
        <f>(SUMPRODUCT((Plan!$F$48:$GG$48=9)*(Plan!F68:GG68&gt;0)))-(SUMPRODUCT((Plan!$F$48:$GG$48=9)*((Plan!F68:GG68="u2")/2)))-(SUMPRODUCT((Plan!$F$48:$GG$48=9)*((Plan!F68:GG68="x2")/2)))-(SUMPRODUCT((Plan!$F$48:$GG$48=9)*((Plan!F68:GG68="k2")/2)))-(SUMPRODUCT((Plan!$F$48:$GG$48=9)*((Plan!F68:GG68="f2")/2)))</f>
        <v>0</v>
      </c>
      <c r="U16" s="295">
        <f>(SUMPRODUCT((Plan!$F$48:$GG$48=10)*(Plan!F68:GG68&gt;0)))-(SUMPRODUCT((Plan!$F$48:$GG$48=10)*((Plan!F68:GG68="u2")/2)))-(SUMPRODUCT((Plan!$F$48:$GG$48=10)*((Plan!F68:GG68="x2")/2)))-(SUMPRODUCT((Plan!$F$48:$GG$48=10)*((Plan!F68:GG68="k2")/2)))-(SUMPRODUCT((Plan!$F$48:$GG$48=10)*((Plan!F68:GG68="f2")/2)))</f>
        <v>0</v>
      </c>
      <c r="V16" s="297">
        <f>(SUMPRODUCT((Plan!$F$48:$GG$48=11)*(Plan!F68:GG68&gt;0)))-(SUMPRODUCT((Plan!$F$48:$GG$48=11)*((Plan!F68:GG68="u2")/2)))-(SUMPRODUCT((Plan!$F$48:$GG$48=11)*((Plan!F68:GG68="x2")/2)))-(SUMPRODUCT((Plan!$F$48:$GG$48=11)*((Plan!F68:GG68="k2")/2)))-(SUMPRODUCT((Plan!$F$48:$GG$48=11)*((Plan!F68:GG68="f2")/2)))</f>
        <v>0</v>
      </c>
      <c r="W16" s="295">
        <f>(SUMPRODUCT((Plan!$F$48:$GG$48=12)*(Plan!F68:GG68&gt;0)))-(SUMPRODUCT((Plan!$F$48:$GG$48=12)*((Plan!F68:GG68="u2")/2)))-(SUMPRODUCT((Plan!$F$48:$GG$48=12)*((Plan!F68:GG68="x2")/2)))-(SUMPRODUCT((Plan!$F$48:$GG$48=12)*((Plan!F68:GG68="k2")/2)))-(SUMPRODUCT((Plan!$F$48:$GG$48=12)*((Plan!F68:GG68="f2")/2)))</f>
        <v>0</v>
      </c>
    </row>
    <row r="17" spans="2:23" ht="18" customHeight="1">
      <c r="B17" s="27">
        <f>IF(Mitarbeiter!B18="","",Mitarbeiter!B18)</f>
      </c>
      <c r="C17" s="27">
        <f>IF(Mitarbeiter!C18="","",Mitarbeiter!C18)</f>
      </c>
      <c r="D17" s="27">
        <f>IF(Mitarbeiter!E18="","",Mitarbeiter!E18)</f>
      </c>
      <c r="E17" s="238">
        <f>Mitarbeiter!W18</f>
        <v>0</v>
      </c>
      <c r="F17" s="250">
        <f>COUNTIF(Plan!F26:GG26,"u")+(COUNTIF(Plan!F26:GG26,"u2")/2)+COUNTIF(Plan!F69:GG69,"u")+(COUNTIF(Plan!F69:GG69,"u2")/2)+COUNTIF(Plan!F26:GG26,"s")+COUNTIF(Plan!F69:GG69,"s")</f>
        <v>0</v>
      </c>
      <c r="G17" s="194">
        <f>COUNTIF(Plan!F26:GG26,"x")+(COUNTIF(Plan!F26:GG26,"x2")/2)+COUNTIF(Plan!F69:GG69,"x")+(COUNTIF(Plan!F69:GG69,"x2")/2)+COUNTIF(Plan!F26:GG26,"azv")+COUNTIF(Plan!F69:GG69,"azv")+COUNTIF(Plan!F26:GG26,"fza")+COUNTIF(Plan!F69:GG69,"fza")</f>
        <v>0</v>
      </c>
      <c r="H17" s="194">
        <f>COUNTIF(Plan!F26:GG26,"f")+(COUNTIF(Plan!F26:GG26,"f2")/2)+COUNTIF(Plan!F69:GG69,"f")+(COUNTIF(Plan!F69:GG69,"f2")/2)</f>
        <v>0</v>
      </c>
      <c r="I17" s="251">
        <f>COUNTIF(Plan!F26:GG26,"k")+(COUNTIF(Plan!F26:GG26,"k2")/2)+COUNTIF(Plan!F69:GG69,"k")+(COUNTIF(Plan!F69:GG69,"k2")/2)</f>
        <v>0</v>
      </c>
      <c r="J17" s="194">
        <f>COUNTIF(Plan!F26:GG26,"a")+COUNTIF(Plan!F69:GG69,"a")</f>
        <v>0</v>
      </c>
      <c r="K17" s="231">
        <f t="shared" si="0"/>
        <v>0</v>
      </c>
      <c r="L17" s="294">
        <f>(SUMPRODUCT((Plan!$F$5:$GG$5=1)*(Plan!F26:GG26&gt;0)))-(SUMPRODUCT((Plan!$F$5:$GG$5=1)*((Plan!F26:GG26="u2")/2)))-(SUMPRODUCT((Plan!$F$5:$GG$5=1)*((Plan!F26:GG26="x2")/2)))-(SUMPRODUCT((Plan!$F$5:$GG$5=1)*((Plan!F26:GG26="k2")/2)))-(SUMPRODUCT((Plan!$F$5:$GG$5=1)*((Plan!F26:GG26="f2")/2)))</f>
        <v>0</v>
      </c>
      <c r="M17" s="295">
        <f>(SUMPRODUCT((Plan!$F$5:$GG$5=2)*(Plan!F26:GG26&gt;0)))-(SUMPRODUCT((Plan!$F$5:$GG$5=2)*((Plan!F26:GG26="u2")/2)))-(SUMPRODUCT((Plan!$F$5:$GG$5=2)*((Plan!F26:GG26="x2")/2)))-(SUMPRODUCT((Plan!$F$5:$GG$5=2)*((Plan!F26:GG26="k2")/2)))-(SUMPRODUCT((Plan!$F$5:$GG$5=2)*((Plan!F26:GG26="f2")/2)))</f>
        <v>0</v>
      </c>
      <c r="N17" s="297">
        <f>(SUMPRODUCT((Plan!$F$5:$GG$5=3)*(Plan!F26:GG26&gt;0)))-(SUMPRODUCT((Plan!$F$5:$GG$5=3)*((Plan!F26:GG26="u2")/2)))-(SUMPRODUCT((Plan!$F$5:$GG$5=3)*((Plan!F26:GG26="x2")/2)))-(SUMPRODUCT((Plan!$F$5:$GG$5=3)*((Plan!F26:GG26="k2")/2)))-(SUMPRODUCT((Plan!$F$5:$GG$5=3)*((Plan!F26:GG26="f2")/2)))</f>
        <v>0</v>
      </c>
      <c r="O17" s="295">
        <f>(SUMPRODUCT((Plan!$F$5:$GG$5=4)*(Plan!F26:GG26&gt;0)))-(SUMPRODUCT((Plan!$F$5:$GG$5=4)*((Plan!F26:GG26="u2")/2)))-(SUMPRODUCT((Plan!$F$5:$GG$5=4)*((Plan!F26:GG26="x2")/2)))-(SUMPRODUCT((Plan!$F$5:$GG$5=4)*((Plan!F26:GG26="k2")/2)))-(SUMPRODUCT((Plan!$F$5:$GG$5=4)*((Plan!F26:GG26="f2")/2)))</f>
        <v>0</v>
      </c>
      <c r="P17" s="297">
        <f>(SUMPRODUCT((Plan!$F$5:$GG$5=5)*(Plan!F26:GG26&gt;0)))-(SUMPRODUCT((Plan!$F$5:$GG$5=5)*((Plan!F26:GG26="u2")/2)))-(SUMPRODUCT((Plan!$F$5:$GG$5=5)*((Plan!F26:GG26="x2")/2)))-(SUMPRODUCT((Plan!$F$5:$GG$5=5)*((Plan!F26:GG26="k2")/2)))-(SUMPRODUCT((Plan!$F$5:$GG$5=5)*((Plan!F26:GG26="f2")/2)))</f>
        <v>0</v>
      </c>
      <c r="Q17" s="295">
        <f>(SUMPRODUCT((Plan!$F$5:$GG$5=6)*(Plan!F26:GG26&gt;0)))-(SUMPRODUCT((Plan!$F$5:$GG$5=6)*((Plan!F26:GG26="u2")/2)))-(SUMPRODUCT((Plan!$F$5:$GG$5=6)*((Plan!F26:GG26="x2")/2)))-(SUMPRODUCT((Plan!$F$5:$GG$5=6)*((Plan!F26:GG26="k2")/2)))-(SUMPRODUCT((Plan!$F$5:$GG$5=6)*((Plan!F26:GG26="f2")/2)))</f>
        <v>0</v>
      </c>
      <c r="R17" s="297">
        <f>(SUMPRODUCT((Plan!$F$48:$GG$48=7)*(Plan!F69:GG69&gt;0)))-(SUMPRODUCT((Plan!$F$48:$GG$48=7)*((Plan!F69:GG69="u2")/2)))-(SUMPRODUCT((Plan!$F$48:$GG$48=7)*((Plan!F69:GG69="x2")/2)))-(SUMPRODUCT((Plan!$F$48:$GG$48=7)*((Plan!F69:GG69="k2")/2)))-(SUMPRODUCT((Plan!$F$48:$GG$48=7)*((Plan!F69:GG69="f2")/2)))</f>
        <v>0</v>
      </c>
      <c r="S17" s="295">
        <f>(SUMPRODUCT((Plan!$F$48:$GG$48=8)*(Plan!F69:GG69&gt;0)))-(SUMPRODUCT((Plan!$F$48:$GG$48=8)*((Plan!F69:GG69="u2")/2)))-(SUMPRODUCT((Plan!$F$48:$GG$48=8)*((Plan!F69:GG69="x2")/2)))-(SUMPRODUCT((Plan!$F$48:$GG$48=8)*((Plan!F69:GG69="k2")/2)))-(SUMPRODUCT((Plan!$F$48:$GG$48=8)*((Plan!F69:GG69="f2")/2)))</f>
        <v>0</v>
      </c>
      <c r="T17" s="297">
        <f>(SUMPRODUCT((Plan!$F$48:$GG$48=9)*(Plan!F69:GG69&gt;0)))-(SUMPRODUCT((Plan!$F$48:$GG$48=9)*((Plan!F69:GG69="u2")/2)))-(SUMPRODUCT((Plan!$F$48:$GG$48=9)*((Plan!F69:GG69="x2")/2)))-(SUMPRODUCT((Plan!$F$48:$GG$48=9)*((Plan!F69:GG69="k2")/2)))-(SUMPRODUCT((Plan!$F$48:$GG$48=9)*((Plan!F69:GG69="f2")/2)))</f>
        <v>0</v>
      </c>
      <c r="U17" s="295">
        <f>(SUMPRODUCT((Plan!$F$48:$GG$48=10)*(Plan!F69:GG69&gt;0)))-(SUMPRODUCT((Plan!$F$48:$GG$48=10)*((Plan!F69:GG69="u2")/2)))-(SUMPRODUCT((Plan!$F$48:$GG$48=10)*((Plan!F69:GG69="x2")/2)))-(SUMPRODUCT((Plan!$F$48:$GG$48=10)*((Plan!F69:GG69="k2")/2)))-(SUMPRODUCT((Plan!$F$48:$GG$48=10)*((Plan!F69:GG69="f2")/2)))</f>
        <v>0</v>
      </c>
      <c r="V17" s="297">
        <f>(SUMPRODUCT((Plan!$F$48:$GG$48=11)*(Plan!F69:GG69&gt;0)))-(SUMPRODUCT((Plan!$F$48:$GG$48=11)*((Plan!F69:GG69="u2")/2)))-(SUMPRODUCT((Plan!$F$48:$GG$48=11)*((Plan!F69:GG69="x2")/2)))-(SUMPRODUCT((Plan!$F$48:$GG$48=11)*((Plan!F69:GG69="k2")/2)))-(SUMPRODUCT((Plan!$F$48:$GG$48=11)*((Plan!F69:GG69="f2")/2)))</f>
        <v>0</v>
      </c>
      <c r="W17" s="295">
        <f>(SUMPRODUCT((Plan!$F$48:$GG$48=12)*(Plan!F69:GG69&gt;0)))-(SUMPRODUCT((Plan!$F$48:$GG$48=12)*((Plan!F69:GG69="u2")/2)))-(SUMPRODUCT((Plan!$F$48:$GG$48=12)*((Plan!F69:GG69="x2")/2)))-(SUMPRODUCT((Plan!$F$48:$GG$48=12)*((Plan!F69:GG69="k2")/2)))-(SUMPRODUCT((Plan!$F$48:$GG$48=12)*((Plan!F69:GG69="f2")/2)))</f>
        <v>0</v>
      </c>
    </row>
    <row r="18" spans="2:23" ht="18" customHeight="1">
      <c r="B18" s="27">
        <f>IF(Mitarbeiter!B19="","",Mitarbeiter!B19)</f>
      </c>
      <c r="C18" s="27">
        <f>IF(Mitarbeiter!C19="","",Mitarbeiter!C19)</f>
      </c>
      <c r="D18" s="27">
        <f>IF(Mitarbeiter!E19="","",Mitarbeiter!E19)</f>
      </c>
      <c r="E18" s="238">
        <f>Mitarbeiter!W19</f>
        <v>0</v>
      </c>
      <c r="F18" s="250">
        <f>COUNTIF(Plan!F27:GG27,"u")+(COUNTIF(Plan!F27:GG27,"u2")/2)+COUNTIF(Plan!F70:GG70,"u")+(COUNTIF(Plan!F70:GG70,"u2")/2)+COUNTIF(Plan!F27:GG27,"s")+COUNTIF(Plan!F70:GG70,"s")</f>
        <v>0</v>
      </c>
      <c r="G18" s="194">
        <f>COUNTIF(Plan!F27:GG27,"x")+(COUNTIF(Plan!F27:GG27,"x2")/2)+COUNTIF(Plan!F70:GG70,"x")+(COUNTIF(Plan!F70:GG70,"x2")/2)+COUNTIF(Plan!F27:GG27,"azv")+COUNTIF(Plan!F70:GG70,"azv")+COUNTIF(Plan!F27:GG27,"fza")+COUNTIF(Plan!F70:GG70,"fza")</f>
        <v>0</v>
      </c>
      <c r="H18" s="194">
        <f>COUNTIF(Plan!F27:GG27,"f")+(COUNTIF(Plan!F27:GG27,"f2")/2)+COUNTIF(Plan!F70:GG70,"f")+(COUNTIF(Plan!F70:GG70,"f2")/2)</f>
        <v>0</v>
      </c>
      <c r="I18" s="251">
        <f>COUNTIF(Plan!F27:GG27,"k")+(COUNTIF(Plan!F27:GG27,"k2")/2)+COUNTIF(Plan!F70:GG70,"k")+(COUNTIF(Plan!F70:GG70,"k2")/2)</f>
        <v>0</v>
      </c>
      <c r="J18" s="194">
        <f>COUNTIF(Plan!F27:GG27,"a")+COUNTIF(Plan!F70:GG70,"a")</f>
        <v>0</v>
      </c>
      <c r="K18" s="231">
        <f t="shared" si="0"/>
        <v>0</v>
      </c>
      <c r="L18" s="294">
        <f>(SUMPRODUCT((Plan!$F$5:$GG$5=1)*(Plan!F27:GG27&gt;0)))-(SUMPRODUCT((Plan!$F$5:$GG$5=1)*((Plan!F27:GG27="u2")/2)))-(SUMPRODUCT((Plan!$F$5:$GG$5=1)*((Plan!F27:GG27="x2")/2)))-(SUMPRODUCT((Plan!$F$5:$GG$5=1)*((Plan!F27:GG27="k2")/2)))-(SUMPRODUCT((Plan!$F$5:$GG$5=1)*((Plan!F27:GG27="f2")/2)))</f>
        <v>0</v>
      </c>
      <c r="M18" s="295">
        <f>(SUMPRODUCT((Plan!$F$5:$GG$5=2)*(Plan!F27:GG27&gt;0)))-(SUMPRODUCT((Plan!$F$5:$GG$5=2)*((Plan!F27:GG27="u2")/2)))-(SUMPRODUCT((Plan!$F$5:$GG$5=2)*((Plan!F27:GG27="x2")/2)))-(SUMPRODUCT((Plan!$F$5:$GG$5=2)*((Plan!F27:GG27="k2")/2)))-(SUMPRODUCT((Plan!$F$5:$GG$5=2)*((Plan!F27:GG27="f2")/2)))</f>
        <v>0</v>
      </c>
      <c r="N18" s="297">
        <f>(SUMPRODUCT((Plan!$F$5:$GG$5=3)*(Plan!F27:GG27&gt;0)))-(SUMPRODUCT((Plan!$F$5:$GG$5=3)*((Plan!F27:GG27="u2")/2)))-(SUMPRODUCT((Plan!$F$5:$GG$5=3)*((Plan!F27:GG27="x2")/2)))-(SUMPRODUCT((Plan!$F$5:$GG$5=3)*((Plan!F27:GG27="k2")/2)))-(SUMPRODUCT((Plan!$F$5:$GG$5=3)*((Plan!F27:GG27="f2")/2)))</f>
        <v>0</v>
      </c>
      <c r="O18" s="295">
        <f>(SUMPRODUCT((Plan!$F$5:$GG$5=4)*(Plan!F27:GG27&gt;0)))-(SUMPRODUCT((Plan!$F$5:$GG$5=4)*((Plan!F27:GG27="u2")/2)))-(SUMPRODUCT((Plan!$F$5:$GG$5=4)*((Plan!F27:GG27="x2")/2)))-(SUMPRODUCT((Plan!$F$5:$GG$5=4)*((Plan!F27:GG27="k2")/2)))-(SUMPRODUCT((Plan!$F$5:$GG$5=4)*((Plan!F27:GG27="f2")/2)))</f>
        <v>0</v>
      </c>
      <c r="P18" s="297">
        <f>(SUMPRODUCT((Plan!$F$5:$GG$5=5)*(Plan!F27:GG27&gt;0)))-(SUMPRODUCT((Plan!$F$5:$GG$5=5)*((Plan!F27:GG27="u2")/2)))-(SUMPRODUCT((Plan!$F$5:$GG$5=5)*((Plan!F27:GG27="x2")/2)))-(SUMPRODUCT((Plan!$F$5:$GG$5=5)*((Plan!F27:GG27="k2")/2)))-(SUMPRODUCT((Plan!$F$5:$GG$5=5)*((Plan!F27:GG27="f2")/2)))</f>
        <v>0</v>
      </c>
      <c r="Q18" s="295">
        <f>(SUMPRODUCT((Plan!$F$5:$GG$5=6)*(Plan!F27:GG27&gt;0)))-(SUMPRODUCT((Plan!$F$5:$GG$5=6)*((Plan!F27:GG27="u2")/2)))-(SUMPRODUCT((Plan!$F$5:$GG$5=6)*((Plan!F27:GG27="x2")/2)))-(SUMPRODUCT((Plan!$F$5:$GG$5=6)*((Plan!F27:GG27="k2")/2)))-(SUMPRODUCT((Plan!$F$5:$GG$5=6)*((Plan!F27:GG27="f2")/2)))</f>
        <v>0</v>
      </c>
      <c r="R18" s="297">
        <f>(SUMPRODUCT((Plan!$F$48:$GG$48=7)*(Plan!F70:GG70&gt;0)))-(SUMPRODUCT((Plan!$F$48:$GG$48=7)*((Plan!F70:GG70="u2")/2)))-(SUMPRODUCT((Plan!$F$48:$GG$48=7)*((Plan!F70:GG70="x2")/2)))-(SUMPRODUCT((Plan!$F$48:$GG$48=7)*((Plan!F70:GG70="k2")/2)))-(SUMPRODUCT((Plan!$F$48:$GG$48=7)*((Plan!F70:GG70="f2")/2)))</f>
        <v>0</v>
      </c>
      <c r="S18" s="295">
        <f>(SUMPRODUCT((Plan!$F$48:$GG$48=8)*(Plan!F70:GG70&gt;0)))-(SUMPRODUCT((Plan!$F$48:$GG$48=8)*((Plan!F70:GG70="u2")/2)))-(SUMPRODUCT((Plan!$F$48:$GG$48=8)*((Plan!F70:GG70="x2")/2)))-(SUMPRODUCT((Plan!$F$48:$GG$48=8)*((Plan!F70:GG70="k2")/2)))-(SUMPRODUCT((Plan!$F$48:$GG$48=8)*((Plan!F70:GG70="f2")/2)))</f>
        <v>0</v>
      </c>
      <c r="T18" s="297">
        <f>(SUMPRODUCT((Plan!$F$48:$GG$48=9)*(Plan!F70:GG70&gt;0)))-(SUMPRODUCT((Plan!$F$48:$GG$48=9)*((Plan!F70:GG70="u2")/2)))-(SUMPRODUCT((Plan!$F$48:$GG$48=9)*((Plan!F70:GG70="x2")/2)))-(SUMPRODUCT((Plan!$F$48:$GG$48=9)*((Plan!F70:GG70="k2")/2)))-(SUMPRODUCT((Plan!$F$48:$GG$48=9)*((Plan!F70:GG70="f2")/2)))</f>
        <v>0</v>
      </c>
      <c r="U18" s="295">
        <f>(SUMPRODUCT((Plan!$F$48:$GG$48=10)*(Plan!F70:GG70&gt;0)))-(SUMPRODUCT((Plan!$F$48:$GG$48=10)*((Plan!F70:GG70="u2")/2)))-(SUMPRODUCT((Plan!$F$48:$GG$48=10)*((Plan!F70:GG70="x2")/2)))-(SUMPRODUCT((Plan!$F$48:$GG$48=10)*((Plan!F70:GG70="k2")/2)))-(SUMPRODUCT((Plan!$F$48:$GG$48=10)*((Plan!F70:GG70="f2")/2)))</f>
        <v>0</v>
      </c>
      <c r="V18" s="297">
        <f>(SUMPRODUCT((Plan!$F$48:$GG$48=11)*(Plan!F70:GG70&gt;0)))-(SUMPRODUCT((Plan!$F$48:$GG$48=11)*((Plan!F70:GG70="u2")/2)))-(SUMPRODUCT((Plan!$F$48:$GG$48=11)*((Plan!F70:GG70="x2")/2)))-(SUMPRODUCT((Plan!$F$48:$GG$48=11)*((Plan!F70:GG70="k2")/2)))-(SUMPRODUCT((Plan!$F$48:$GG$48=11)*((Plan!F70:GG70="f2")/2)))</f>
        <v>0</v>
      </c>
      <c r="W18" s="295">
        <f>(SUMPRODUCT((Plan!$F$48:$GG$48=12)*(Plan!F70:GG70&gt;0)))-(SUMPRODUCT((Plan!$F$48:$GG$48=12)*((Plan!F70:GG70="u2")/2)))-(SUMPRODUCT((Plan!$F$48:$GG$48=12)*((Plan!F70:GG70="x2")/2)))-(SUMPRODUCT((Plan!$F$48:$GG$48=12)*((Plan!F70:GG70="k2")/2)))-(SUMPRODUCT((Plan!$F$48:$GG$48=12)*((Plan!F70:GG70="f2")/2)))</f>
        <v>0</v>
      </c>
    </row>
    <row r="19" spans="2:23" ht="18" customHeight="1">
      <c r="B19" s="27">
        <f>IF(Mitarbeiter!B20="","",Mitarbeiter!B20)</f>
      </c>
      <c r="C19" s="27">
        <f>IF(Mitarbeiter!C20="","",Mitarbeiter!C20)</f>
      </c>
      <c r="D19" s="27">
        <f>IF(Mitarbeiter!E20="","",Mitarbeiter!E20)</f>
      </c>
      <c r="E19" s="238">
        <f>Mitarbeiter!W20</f>
        <v>0</v>
      </c>
      <c r="F19" s="250">
        <f>COUNTIF(Plan!F28:GG28,"u")+(COUNTIF(Plan!F28:GG28,"u2")/2)+COUNTIF(Plan!F71:GG71,"u")+(COUNTIF(Plan!F71:GG71,"u2")/2)+COUNTIF(Plan!F28:GG28,"s")+COUNTIF(Plan!F71:GG71,"s")</f>
        <v>0</v>
      </c>
      <c r="G19" s="194">
        <f>COUNTIF(Plan!F28:GG28,"x")+(COUNTIF(Plan!F28:GG28,"x2")/2)+COUNTIF(Plan!F71:GG71,"x")+(COUNTIF(Plan!F71:GG71,"x2")/2)+COUNTIF(Plan!F28:GG28,"azv")+COUNTIF(Plan!F71:GG71,"azv")+COUNTIF(Plan!F28:GG28,"fza")+COUNTIF(Plan!F71:GG71,"fza")</f>
        <v>0</v>
      </c>
      <c r="H19" s="194">
        <f>COUNTIF(Plan!F28:GG28,"f")+(COUNTIF(Plan!F28:GG28,"f2")/2)+COUNTIF(Plan!F71:GG71,"f")+(COUNTIF(Plan!F71:GG71,"f2")/2)</f>
        <v>0</v>
      </c>
      <c r="I19" s="251">
        <f>COUNTIF(Plan!F28:GG28,"k")+(COUNTIF(Plan!F28:GG28,"k2")/2)+COUNTIF(Plan!F71:GG71,"k")+(COUNTIF(Plan!F71:GG71,"k2")/2)</f>
        <v>0</v>
      </c>
      <c r="J19" s="194">
        <f>COUNTIF(Plan!F28:GG28,"a")+COUNTIF(Plan!F71:GG71,"a")</f>
        <v>0</v>
      </c>
      <c r="K19" s="231">
        <f t="shared" si="0"/>
        <v>0</v>
      </c>
      <c r="L19" s="294">
        <f>(SUMPRODUCT((Plan!$F$5:$GG$5=1)*(Plan!F28:GG28&gt;0)))-(SUMPRODUCT((Plan!$F$5:$GG$5=1)*((Plan!F28:GG28="u2")/2)))-(SUMPRODUCT((Plan!$F$5:$GG$5=1)*((Plan!F28:GG28="x2")/2)))-(SUMPRODUCT((Plan!$F$5:$GG$5=1)*((Plan!F28:GG28="k2")/2)))-(SUMPRODUCT((Plan!$F$5:$GG$5=1)*((Plan!F28:GG28="f2")/2)))</f>
        <v>0</v>
      </c>
      <c r="M19" s="295">
        <f>(SUMPRODUCT((Plan!$F$5:$GG$5=2)*(Plan!F28:GG28&gt;0)))-(SUMPRODUCT((Plan!$F$5:$GG$5=2)*((Plan!F28:GG28="u2")/2)))-(SUMPRODUCT((Plan!$F$5:$GG$5=2)*((Plan!F28:GG28="x2")/2)))-(SUMPRODUCT((Plan!$F$5:$GG$5=2)*((Plan!F28:GG28="k2")/2)))-(SUMPRODUCT((Plan!$F$5:$GG$5=2)*((Plan!F28:GG28="f2")/2)))</f>
        <v>0</v>
      </c>
      <c r="N19" s="297">
        <f>(SUMPRODUCT((Plan!$F$5:$GG$5=3)*(Plan!F28:GG28&gt;0)))-(SUMPRODUCT((Plan!$F$5:$GG$5=3)*((Plan!F28:GG28="u2")/2)))-(SUMPRODUCT((Plan!$F$5:$GG$5=3)*((Plan!F28:GG28="x2")/2)))-(SUMPRODUCT((Plan!$F$5:$GG$5=3)*((Plan!F28:GG28="k2")/2)))-(SUMPRODUCT((Plan!$F$5:$GG$5=3)*((Plan!F28:GG28="f2")/2)))</f>
        <v>0</v>
      </c>
      <c r="O19" s="295">
        <f>(SUMPRODUCT((Plan!$F$5:$GG$5=4)*(Plan!F28:GG28&gt;0)))-(SUMPRODUCT((Plan!$F$5:$GG$5=4)*((Plan!F28:GG28="u2")/2)))-(SUMPRODUCT((Plan!$F$5:$GG$5=4)*((Plan!F28:GG28="x2")/2)))-(SUMPRODUCT((Plan!$F$5:$GG$5=4)*((Plan!F28:GG28="k2")/2)))-(SUMPRODUCT((Plan!$F$5:$GG$5=4)*((Plan!F28:GG28="f2")/2)))</f>
        <v>0</v>
      </c>
      <c r="P19" s="297">
        <f>(SUMPRODUCT((Plan!$F$5:$GG$5=5)*(Plan!F28:GG28&gt;0)))-(SUMPRODUCT((Plan!$F$5:$GG$5=5)*((Plan!F28:GG28="u2")/2)))-(SUMPRODUCT((Plan!$F$5:$GG$5=5)*((Plan!F28:GG28="x2")/2)))-(SUMPRODUCT((Plan!$F$5:$GG$5=5)*((Plan!F28:GG28="k2")/2)))-(SUMPRODUCT((Plan!$F$5:$GG$5=5)*((Plan!F28:GG28="f2")/2)))</f>
        <v>0</v>
      </c>
      <c r="Q19" s="295">
        <f>(SUMPRODUCT((Plan!$F$5:$GG$5=6)*(Plan!F28:GG28&gt;0)))-(SUMPRODUCT((Plan!$F$5:$GG$5=6)*((Plan!F28:GG28="u2")/2)))-(SUMPRODUCT((Plan!$F$5:$GG$5=6)*((Plan!F28:GG28="x2")/2)))-(SUMPRODUCT((Plan!$F$5:$GG$5=6)*((Plan!F28:GG28="k2")/2)))-(SUMPRODUCT((Plan!$F$5:$GG$5=6)*((Plan!F28:GG28="f2")/2)))</f>
        <v>0</v>
      </c>
      <c r="R19" s="297">
        <f>(SUMPRODUCT((Plan!$F$48:$GG$48=7)*(Plan!F71:GG71&gt;0)))-(SUMPRODUCT((Plan!$F$48:$GG$48=7)*((Plan!F71:GG71="u2")/2)))-(SUMPRODUCT((Plan!$F$48:$GG$48=7)*((Plan!F71:GG71="x2")/2)))-(SUMPRODUCT((Plan!$F$48:$GG$48=7)*((Plan!F71:GG71="k2")/2)))-(SUMPRODUCT((Plan!$F$48:$GG$48=7)*((Plan!F71:GG71="f2")/2)))</f>
        <v>0</v>
      </c>
      <c r="S19" s="295">
        <f>(SUMPRODUCT((Plan!$F$48:$GG$48=8)*(Plan!F71:GG71&gt;0)))-(SUMPRODUCT((Plan!$F$48:$GG$48=8)*((Plan!F71:GG71="u2")/2)))-(SUMPRODUCT((Plan!$F$48:$GG$48=8)*((Plan!F71:GG71="x2")/2)))-(SUMPRODUCT((Plan!$F$48:$GG$48=8)*((Plan!F71:GG71="k2")/2)))-(SUMPRODUCT((Plan!$F$48:$GG$48=8)*((Plan!F71:GG71="f2")/2)))</f>
        <v>0</v>
      </c>
      <c r="T19" s="297">
        <f>(SUMPRODUCT((Plan!$F$48:$GG$48=9)*(Plan!F71:GG71&gt;0)))-(SUMPRODUCT((Plan!$F$48:$GG$48=9)*((Plan!F71:GG71="u2")/2)))-(SUMPRODUCT((Plan!$F$48:$GG$48=9)*((Plan!F71:GG71="x2")/2)))-(SUMPRODUCT((Plan!$F$48:$GG$48=9)*((Plan!F71:GG71="k2")/2)))-(SUMPRODUCT((Plan!$F$48:$GG$48=9)*((Plan!F71:GG71="f2")/2)))</f>
        <v>0</v>
      </c>
      <c r="U19" s="295">
        <f>(SUMPRODUCT((Plan!$F$48:$GG$48=10)*(Plan!F71:GG71&gt;0)))-(SUMPRODUCT((Plan!$F$48:$GG$48=10)*((Plan!F71:GG71="u2")/2)))-(SUMPRODUCT((Plan!$F$48:$GG$48=10)*((Plan!F71:GG71="x2")/2)))-(SUMPRODUCT((Plan!$F$48:$GG$48=10)*((Plan!F71:GG71="k2")/2)))-(SUMPRODUCT((Plan!$F$48:$GG$48=10)*((Plan!F71:GG71="f2")/2)))</f>
        <v>0</v>
      </c>
      <c r="V19" s="297">
        <f>(SUMPRODUCT((Plan!$F$48:$GG$48=11)*(Plan!F71:GG71&gt;0)))-(SUMPRODUCT((Plan!$F$48:$GG$48=11)*((Plan!F71:GG71="u2")/2)))-(SUMPRODUCT((Plan!$F$48:$GG$48=11)*((Plan!F71:GG71="x2")/2)))-(SUMPRODUCT((Plan!$F$48:$GG$48=11)*((Plan!F71:GG71="k2")/2)))-(SUMPRODUCT((Plan!$F$48:$GG$48=11)*((Plan!F71:GG71="f2")/2)))</f>
        <v>0</v>
      </c>
      <c r="W19" s="295">
        <f>(SUMPRODUCT((Plan!$F$48:$GG$48=12)*(Plan!F71:GG71&gt;0)))-(SUMPRODUCT((Plan!$F$48:$GG$48=12)*((Plan!F71:GG71="u2")/2)))-(SUMPRODUCT((Plan!$F$48:$GG$48=12)*((Plan!F71:GG71="x2")/2)))-(SUMPRODUCT((Plan!$F$48:$GG$48=12)*((Plan!F71:GG71="k2")/2)))-(SUMPRODUCT((Plan!$F$48:$GG$48=12)*((Plan!F71:GG71="f2")/2)))</f>
        <v>0</v>
      </c>
    </row>
    <row r="20" spans="2:23" ht="18" customHeight="1">
      <c r="B20" s="27">
        <f>IF(Mitarbeiter!B21="","",Mitarbeiter!B21)</f>
      </c>
      <c r="C20" s="27">
        <f>IF(Mitarbeiter!C21="","",Mitarbeiter!C21)</f>
      </c>
      <c r="D20" s="27">
        <f>IF(Mitarbeiter!E21="","",Mitarbeiter!E21)</f>
      </c>
      <c r="E20" s="238">
        <f>Mitarbeiter!W21</f>
        <v>0</v>
      </c>
      <c r="F20" s="250">
        <f>COUNTIF(Plan!F29:GG29,"u")+(COUNTIF(Plan!F29:GG29,"u2")/2)+COUNTIF(Plan!F72:GG72,"u")+(COUNTIF(Plan!F72:GG72,"u2")/2)+COUNTIF(Plan!F29:GG29,"s")+COUNTIF(Plan!F72:GG72,"s")</f>
        <v>0</v>
      </c>
      <c r="G20" s="194">
        <f>COUNTIF(Plan!F29:GG29,"x")+(COUNTIF(Plan!F29:GG29,"x2")/2)+COUNTIF(Plan!F72:GG72,"x")+(COUNTIF(Plan!F72:GG72,"x2")/2)+COUNTIF(Plan!F29:GG29,"azv")+COUNTIF(Plan!F72:GG72,"azv")+COUNTIF(Plan!F29:GG29,"fza")+COUNTIF(Plan!F72:GG72,"fza")</f>
        <v>0</v>
      </c>
      <c r="H20" s="194">
        <f>COUNTIF(Plan!F29:GG29,"f")+(COUNTIF(Plan!F29:GG29,"f2")/2)+COUNTIF(Plan!F72:GG72,"f")+(COUNTIF(Plan!F72:GG72,"f2")/2)</f>
        <v>0</v>
      </c>
      <c r="I20" s="251">
        <f>COUNTIF(Plan!F29:GG29,"k")+(COUNTIF(Plan!F29:GG29,"k2")/2)+COUNTIF(Plan!F72:GG72,"k")+(COUNTIF(Plan!F72:GG72,"k2")/2)</f>
        <v>0</v>
      </c>
      <c r="J20" s="194">
        <f>COUNTIF(Plan!F29:GG29,"a")+COUNTIF(Plan!F72:GG72,"a")</f>
        <v>0</v>
      </c>
      <c r="K20" s="231">
        <f t="shared" si="0"/>
        <v>0</v>
      </c>
      <c r="L20" s="294">
        <f>(SUMPRODUCT((Plan!$F$5:$GG$5=1)*(Plan!F29:GG29&gt;0)))-(SUMPRODUCT((Plan!$F$5:$GG$5=1)*((Plan!F29:GG29="u2")/2)))-(SUMPRODUCT((Plan!$F$5:$GG$5=1)*((Plan!F29:GG29="x2")/2)))-(SUMPRODUCT((Plan!$F$5:$GG$5=1)*((Plan!F29:GG29="k2")/2)))-(SUMPRODUCT((Plan!$F$5:$GG$5=1)*((Plan!F29:GG29="f2")/2)))</f>
        <v>0</v>
      </c>
      <c r="M20" s="295">
        <f>(SUMPRODUCT((Plan!$F$5:$GG$5=2)*(Plan!F29:GG29&gt;0)))-(SUMPRODUCT((Plan!$F$5:$GG$5=2)*((Plan!F29:GG29="u2")/2)))-(SUMPRODUCT((Plan!$F$5:$GG$5=2)*((Plan!F29:GG29="x2")/2)))-(SUMPRODUCT((Plan!$F$5:$GG$5=2)*((Plan!F29:GG29="k2")/2)))-(SUMPRODUCT((Plan!$F$5:$GG$5=2)*((Plan!F29:GG29="f2")/2)))</f>
        <v>0</v>
      </c>
      <c r="N20" s="297">
        <f>(SUMPRODUCT((Plan!$F$5:$GG$5=3)*(Plan!F29:GG29&gt;0)))-(SUMPRODUCT((Plan!$F$5:$GG$5=3)*((Plan!F29:GG29="u2")/2)))-(SUMPRODUCT((Plan!$F$5:$GG$5=3)*((Plan!F29:GG29="x2")/2)))-(SUMPRODUCT((Plan!$F$5:$GG$5=3)*((Plan!F29:GG29="k2")/2)))-(SUMPRODUCT((Plan!$F$5:$GG$5=3)*((Plan!F29:GG29="f2")/2)))</f>
        <v>0</v>
      </c>
      <c r="O20" s="295">
        <f>(SUMPRODUCT((Plan!$F$5:$GG$5=4)*(Plan!F29:GG29&gt;0)))-(SUMPRODUCT((Plan!$F$5:$GG$5=4)*((Plan!F29:GG29="u2")/2)))-(SUMPRODUCT((Plan!$F$5:$GG$5=4)*((Plan!F29:GG29="x2")/2)))-(SUMPRODUCT((Plan!$F$5:$GG$5=4)*((Plan!F29:GG29="k2")/2)))-(SUMPRODUCT((Plan!$F$5:$GG$5=4)*((Plan!F29:GG29="f2")/2)))</f>
        <v>0</v>
      </c>
      <c r="P20" s="297">
        <f>(SUMPRODUCT((Plan!$F$5:$GG$5=5)*(Plan!F29:GG29&gt;0)))-(SUMPRODUCT((Plan!$F$5:$GG$5=5)*((Plan!F29:GG29="u2")/2)))-(SUMPRODUCT((Plan!$F$5:$GG$5=5)*((Plan!F29:GG29="x2")/2)))-(SUMPRODUCT((Plan!$F$5:$GG$5=5)*((Plan!F29:GG29="k2")/2)))-(SUMPRODUCT((Plan!$F$5:$GG$5=5)*((Plan!F29:GG29="f2")/2)))</f>
        <v>0</v>
      </c>
      <c r="Q20" s="295">
        <f>(SUMPRODUCT((Plan!$F$5:$GG$5=6)*(Plan!F29:GG29&gt;0)))-(SUMPRODUCT((Plan!$F$5:$GG$5=6)*((Plan!F29:GG29="u2")/2)))-(SUMPRODUCT((Plan!$F$5:$GG$5=6)*((Plan!F29:GG29="x2")/2)))-(SUMPRODUCT((Plan!$F$5:$GG$5=6)*((Plan!F29:GG29="k2")/2)))-(SUMPRODUCT((Plan!$F$5:$GG$5=6)*((Plan!F29:GG29="f2")/2)))</f>
        <v>0</v>
      </c>
      <c r="R20" s="297">
        <f>(SUMPRODUCT((Plan!$F$48:$GG$48=7)*(Plan!F72:GG72&gt;0)))-(SUMPRODUCT((Plan!$F$48:$GG$48=7)*((Plan!F72:GG72="u2")/2)))-(SUMPRODUCT((Plan!$F$48:$GG$48=7)*((Plan!F72:GG72="x2")/2)))-(SUMPRODUCT((Plan!$F$48:$GG$48=7)*((Plan!F72:GG72="k2")/2)))-(SUMPRODUCT((Plan!$F$48:$GG$48=7)*((Plan!F72:GG72="f2")/2)))</f>
        <v>0</v>
      </c>
      <c r="S20" s="295">
        <f>(SUMPRODUCT((Plan!$F$48:$GG$48=8)*(Plan!F72:GG72&gt;0)))-(SUMPRODUCT((Plan!$F$48:$GG$48=8)*((Plan!F72:GG72="u2")/2)))-(SUMPRODUCT((Plan!$F$48:$GG$48=8)*((Plan!F72:GG72="x2")/2)))-(SUMPRODUCT((Plan!$F$48:$GG$48=8)*((Plan!F72:GG72="k2")/2)))-(SUMPRODUCT((Plan!$F$48:$GG$48=8)*((Plan!F72:GG72="f2")/2)))</f>
        <v>0</v>
      </c>
      <c r="T20" s="297">
        <f>(SUMPRODUCT((Plan!$F$48:$GG$48=9)*(Plan!F72:GG72&gt;0)))-(SUMPRODUCT((Plan!$F$48:$GG$48=9)*((Plan!F72:GG72="u2")/2)))-(SUMPRODUCT((Plan!$F$48:$GG$48=9)*((Plan!F72:GG72="x2")/2)))-(SUMPRODUCT((Plan!$F$48:$GG$48=9)*((Plan!F72:GG72="k2")/2)))-(SUMPRODUCT((Plan!$F$48:$GG$48=9)*((Plan!F72:GG72="f2")/2)))</f>
        <v>0</v>
      </c>
      <c r="U20" s="295">
        <f>(SUMPRODUCT((Plan!$F$48:$GG$48=10)*(Plan!F72:GG72&gt;0)))-(SUMPRODUCT((Plan!$F$48:$GG$48=10)*((Plan!F72:GG72="u2")/2)))-(SUMPRODUCT((Plan!$F$48:$GG$48=10)*((Plan!F72:GG72="x2")/2)))-(SUMPRODUCT((Plan!$F$48:$GG$48=10)*((Plan!F72:GG72="k2")/2)))-(SUMPRODUCT((Plan!$F$48:$GG$48=10)*((Plan!F72:GG72="f2")/2)))</f>
        <v>0</v>
      </c>
      <c r="V20" s="297">
        <f>(SUMPRODUCT((Plan!$F$48:$GG$48=11)*(Plan!F72:GG72&gt;0)))-(SUMPRODUCT((Plan!$F$48:$GG$48=11)*((Plan!F72:GG72="u2")/2)))-(SUMPRODUCT((Plan!$F$48:$GG$48=11)*((Plan!F72:GG72="x2")/2)))-(SUMPRODUCT((Plan!$F$48:$GG$48=11)*((Plan!F72:GG72="k2")/2)))-(SUMPRODUCT((Plan!$F$48:$GG$48=11)*((Plan!F72:GG72="f2")/2)))</f>
        <v>0</v>
      </c>
      <c r="W20" s="295">
        <f>(SUMPRODUCT((Plan!$F$48:$GG$48=12)*(Plan!F72:GG72&gt;0)))-(SUMPRODUCT((Plan!$F$48:$GG$48=12)*((Plan!F72:GG72="u2")/2)))-(SUMPRODUCT((Plan!$F$48:$GG$48=12)*((Plan!F72:GG72="x2")/2)))-(SUMPRODUCT((Plan!$F$48:$GG$48=12)*((Plan!F72:GG72="k2")/2)))-(SUMPRODUCT((Plan!$F$48:$GG$48=12)*((Plan!F72:GG72="f2")/2)))</f>
        <v>0</v>
      </c>
    </row>
    <row r="21" spans="2:23" ht="18" customHeight="1">
      <c r="B21" s="27">
        <f>IF(Mitarbeiter!B22="","",Mitarbeiter!B22)</f>
      </c>
      <c r="C21" s="27">
        <f>IF(Mitarbeiter!C22="","",Mitarbeiter!C22)</f>
      </c>
      <c r="D21" s="27">
        <f>IF(Mitarbeiter!E22="","",Mitarbeiter!E22)</f>
      </c>
      <c r="E21" s="238">
        <f>Mitarbeiter!W22</f>
        <v>0</v>
      </c>
      <c r="F21" s="250">
        <f>COUNTIF(Plan!F30:GG30,"u")+(COUNTIF(Plan!F30:GG30,"u2")/2)+COUNTIF(Plan!F73:GG73,"u")+(COUNTIF(Plan!F73:GG73,"u2")/2)+COUNTIF(Plan!F30:GG30,"s")+COUNTIF(Plan!F73:GG73,"s")</f>
        <v>0</v>
      </c>
      <c r="G21" s="194">
        <f>COUNTIF(Plan!F30:GG30,"x")+(COUNTIF(Plan!F30:GG30,"x2")/2)+COUNTIF(Plan!F73:GG73,"x")+(COUNTIF(Plan!F73:GG73,"x2")/2)+COUNTIF(Plan!F30:GG30,"azv")+COUNTIF(Plan!F73:GG73,"azv")+COUNTIF(Plan!F30:GG30,"fza")+COUNTIF(Plan!F73:GG73,"fza")</f>
        <v>0</v>
      </c>
      <c r="H21" s="194">
        <f>COUNTIF(Plan!F30:GG30,"f")+(COUNTIF(Plan!F30:GG30,"f2")/2)+COUNTIF(Plan!F73:GG73,"f")+(COUNTIF(Plan!F73:GG73,"f2")/2)</f>
        <v>0</v>
      </c>
      <c r="I21" s="251">
        <f>COUNTIF(Plan!F30:GG30,"k")+(COUNTIF(Plan!F30:GG30,"k2")/2)+COUNTIF(Plan!F73:GG73,"k")+(COUNTIF(Plan!F73:GG73,"k2")/2)</f>
        <v>0</v>
      </c>
      <c r="J21" s="194">
        <f>COUNTIF(Plan!F30:GG30,"a")+COUNTIF(Plan!F73:GG73,"a")</f>
        <v>0</v>
      </c>
      <c r="K21" s="231">
        <f t="shared" si="0"/>
        <v>0</v>
      </c>
      <c r="L21" s="294">
        <f>(SUMPRODUCT((Plan!$F$5:$GG$5=1)*(Plan!F30:GG30&gt;0)))-(SUMPRODUCT((Plan!$F$5:$GG$5=1)*((Plan!F30:GG30="u2")/2)))-(SUMPRODUCT((Plan!$F$5:$GG$5=1)*((Plan!F30:GG30="x2")/2)))-(SUMPRODUCT((Plan!$F$5:$GG$5=1)*((Plan!F30:GG30="k2")/2)))-(SUMPRODUCT((Plan!$F$5:$GG$5=1)*((Plan!F30:GG30="f2")/2)))</f>
        <v>0</v>
      </c>
      <c r="M21" s="295">
        <f>(SUMPRODUCT((Plan!$F$5:$GG$5=2)*(Plan!F30:GG30&gt;0)))-(SUMPRODUCT((Plan!$F$5:$GG$5=2)*((Plan!F30:GG30="u2")/2)))-(SUMPRODUCT((Plan!$F$5:$GG$5=2)*((Plan!F30:GG30="x2")/2)))-(SUMPRODUCT((Plan!$F$5:$GG$5=2)*((Plan!F30:GG30="k2")/2)))-(SUMPRODUCT((Plan!$F$5:$GG$5=2)*((Plan!F30:GG30="f2")/2)))</f>
        <v>0</v>
      </c>
      <c r="N21" s="297">
        <f>(SUMPRODUCT((Plan!$F$5:$GG$5=3)*(Plan!F30:GG30&gt;0)))-(SUMPRODUCT((Plan!$F$5:$GG$5=3)*((Plan!F30:GG30="u2")/2)))-(SUMPRODUCT((Plan!$F$5:$GG$5=3)*((Plan!F30:GG30="x2")/2)))-(SUMPRODUCT((Plan!$F$5:$GG$5=3)*((Plan!F30:GG30="k2")/2)))-(SUMPRODUCT((Plan!$F$5:$GG$5=3)*((Plan!F30:GG30="f2")/2)))</f>
        <v>0</v>
      </c>
      <c r="O21" s="295">
        <f>(SUMPRODUCT((Plan!$F$5:$GG$5=4)*(Plan!F30:GG30&gt;0)))-(SUMPRODUCT((Plan!$F$5:$GG$5=4)*((Plan!F30:GG30="u2")/2)))-(SUMPRODUCT((Plan!$F$5:$GG$5=4)*((Plan!F30:GG30="x2")/2)))-(SUMPRODUCT((Plan!$F$5:$GG$5=4)*((Plan!F30:GG30="k2")/2)))-(SUMPRODUCT((Plan!$F$5:$GG$5=4)*((Plan!F30:GG30="f2")/2)))</f>
        <v>0</v>
      </c>
      <c r="P21" s="297">
        <f>(SUMPRODUCT((Plan!$F$5:$GG$5=5)*(Plan!F30:GG30&gt;0)))-(SUMPRODUCT((Plan!$F$5:$GG$5=5)*((Plan!F30:GG30="u2")/2)))-(SUMPRODUCT((Plan!$F$5:$GG$5=5)*((Plan!F30:GG30="x2")/2)))-(SUMPRODUCT((Plan!$F$5:$GG$5=5)*((Plan!F30:GG30="k2")/2)))-(SUMPRODUCT((Plan!$F$5:$GG$5=5)*((Plan!F30:GG30="f2")/2)))</f>
        <v>0</v>
      </c>
      <c r="Q21" s="295">
        <f>(SUMPRODUCT((Plan!$F$5:$GG$5=6)*(Plan!F30:GG30&gt;0)))-(SUMPRODUCT((Plan!$F$5:$GG$5=6)*((Plan!F30:GG30="u2")/2)))-(SUMPRODUCT((Plan!$F$5:$GG$5=6)*((Plan!F30:GG30="x2")/2)))-(SUMPRODUCT((Plan!$F$5:$GG$5=6)*((Plan!F30:GG30="k2")/2)))-(SUMPRODUCT((Plan!$F$5:$GG$5=6)*((Plan!F30:GG30="f2")/2)))</f>
        <v>0</v>
      </c>
      <c r="R21" s="297">
        <f>(SUMPRODUCT((Plan!$F$48:$GG$48=7)*(Plan!F73:GG73&gt;0)))-(SUMPRODUCT((Plan!$F$48:$GG$48=7)*((Plan!F73:GG73="u2")/2)))-(SUMPRODUCT((Plan!$F$48:$GG$48=7)*((Plan!F73:GG73="x2")/2)))-(SUMPRODUCT((Plan!$F$48:$GG$48=7)*((Plan!F73:GG73="k2")/2)))-(SUMPRODUCT((Plan!$F$48:$GG$48=7)*((Plan!F73:GG73="f2")/2)))</f>
        <v>0</v>
      </c>
      <c r="S21" s="295">
        <f>(SUMPRODUCT((Plan!$F$48:$GG$48=8)*(Plan!F73:GG73&gt;0)))-(SUMPRODUCT((Plan!$F$48:$GG$48=8)*((Plan!F73:GG73="u2")/2)))-(SUMPRODUCT((Plan!$F$48:$GG$48=8)*((Plan!F73:GG73="x2")/2)))-(SUMPRODUCT((Plan!$F$48:$GG$48=8)*((Plan!F73:GG73="k2")/2)))-(SUMPRODUCT((Plan!$F$48:$GG$48=8)*((Plan!F73:GG73="f2")/2)))</f>
        <v>0</v>
      </c>
      <c r="T21" s="297">
        <f>(SUMPRODUCT((Plan!$F$48:$GG$48=9)*(Plan!F73:GG73&gt;0)))-(SUMPRODUCT((Plan!$F$48:$GG$48=9)*((Plan!F73:GG73="u2")/2)))-(SUMPRODUCT((Plan!$F$48:$GG$48=9)*((Plan!F73:GG73="x2")/2)))-(SUMPRODUCT((Plan!$F$48:$GG$48=9)*((Plan!F73:GG73="k2")/2)))-(SUMPRODUCT((Plan!$F$48:$GG$48=9)*((Plan!F73:GG73="f2")/2)))</f>
        <v>0</v>
      </c>
      <c r="U21" s="295">
        <f>(SUMPRODUCT((Plan!$F$48:$GG$48=10)*(Plan!F73:GG73&gt;0)))-(SUMPRODUCT((Plan!$F$48:$GG$48=10)*((Plan!F73:GG73="u2")/2)))-(SUMPRODUCT((Plan!$F$48:$GG$48=10)*((Plan!F73:GG73="x2")/2)))-(SUMPRODUCT((Plan!$F$48:$GG$48=10)*((Plan!F73:GG73="k2")/2)))-(SUMPRODUCT((Plan!$F$48:$GG$48=10)*((Plan!F73:GG73="f2")/2)))</f>
        <v>0</v>
      </c>
      <c r="V21" s="297">
        <f>(SUMPRODUCT((Plan!$F$48:$GG$48=11)*(Plan!F73:GG73&gt;0)))-(SUMPRODUCT((Plan!$F$48:$GG$48=11)*((Plan!F73:GG73="u2")/2)))-(SUMPRODUCT((Plan!$F$48:$GG$48=11)*((Plan!F73:GG73="x2")/2)))-(SUMPRODUCT((Plan!$F$48:$GG$48=11)*((Plan!F73:GG73="k2")/2)))-(SUMPRODUCT((Plan!$F$48:$GG$48=11)*((Plan!F73:GG73="f2")/2)))</f>
        <v>0</v>
      </c>
      <c r="W21" s="295">
        <f>(SUMPRODUCT((Plan!$F$48:$GG$48=12)*(Plan!F73:GG73&gt;0)))-(SUMPRODUCT((Plan!$F$48:$GG$48=12)*((Plan!F73:GG73="u2")/2)))-(SUMPRODUCT((Plan!$F$48:$GG$48=12)*((Plan!F73:GG73="x2")/2)))-(SUMPRODUCT((Plan!$F$48:$GG$48=12)*((Plan!F73:GG73="k2")/2)))-(SUMPRODUCT((Plan!$F$48:$GG$48=12)*((Plan!F73:GG73="f2")/2)))</f>
        <v>0</v>
      </c>
    </row>
    <row r="22" spans="2:23" ht="18" customHeight="1">
      <c r="B22" s="27">
        <f>IF(Mitarbeiter!B23="","",Mitarbeiter!B23)</f>
      </c>
      <c r="C22" s="27">
        <f>IF(Mitarbeiter!C23="","",Mitarbeiter!C23)</f>
      </c>
      <c r="D22" s="27">
        <f>IF(Mitarbeiter!E23="","",Mitarbeiter!E23)</f>
      </c>
      <c r="E22" s="238">
        <f>Mitarbeiter!W23</f>
        <v>0</v>
      </c>
      <c r="F22" s="250">
        <f>COUNTIF(Plan!F31:GG31,"u")+(COUNTIF(Plan!F31:GG31,"u2")/2)+COUNTIF(Plan!F74:GG74,"u")+(COUNTIF(Plan!F74:GG74,"u2")/2)+COUNTIF(Plan!F31:GG31,"s")+COUNTIF(Plan!F74:GG74,"s")</f>
        <v>0</v>
      </c>
      <c r="G22" s="194">
        <f>COUNTIF(Plan!F31:GG31,"x")+(COUNTIF(Plan!F31:GG31,"x2")/2)+COUNTIF(Plan!F74:GG74,"x")+(COUNTIF(Plan!F74:GG74,"x2")/2)+COUNTIF(Plan!F31:GG31,"azv")+COUNTIF(Plan!F74:GG74,"azv")+COUNTIF(Plan!F31:GG31,"fza")+COUNTIF(Plan!F74:GG74,"fza")</f>
        <v>0</v>
      </c>
      <c r="H22" s="194">
        <f>COUNTIF(Plan!F31:GG31,"f")+(COUNTIF(Plan!F31:GG31,"f2")/2)+COUNTIF(Plan!F74:GG74,"f")+(COUNTIF(Plan!F74:GG74,"f2")/2)</f>
        <v>0</v>
      </c>
      <c r="I22" s="251">
        <f>COUNTIF(Plan!F31:GG31,"k")+(COUNTIF(Plan!F31:GG31,"k2")/2)+COUNTIF(Plan!F74:GG74,"k")+(COUNTIF(Plan!F74:GG74,"k2")/2)</f>
        <v>0</v>
      </c>
      <c r="J22" s="194">
        <f>COUNTIF(Plan!F31:GG31,"a")+COUNTIF(Plan!F74:GG74,"a")</f>
        <v>0</v>
      </c>
      <c r="K22" s="231">
        <f t="shared" si="0"/>
        <v>0</v>
      </c>
      <c r="L22" s="294">
        <f>(SUMPRODUCT((Plan!$F$5:$GG$5=1)*(Plan!F31:GG31&gt;0)))-(SUMPRODUCT((Plan!$F$5:$GG$5=1)*((Plan!F31:GG31="u2")/2)))-(SUMPRODUCT((Plan!$F$5:$GG$5=1)*((Plan!F31:GG31="x2")/2)))-(SUMPRODUCT((Plan!$F$5:$GG$5=1)*((Plan!F31:GG31="k2")/2)))-(SUMPRODUCT((Plan!$F$5:$GG$5=1)*((Plan!F31:GG31="f2")/2)))</f>
        <v>0</v>
      </c>
      <c r="M22" s="295">
        <f>(SUMPRODUCT((Plan!$F$5:$GG$5=2)*(Plan!F31:GG31&gt;0)))-(SUMPRODUCT((Plan!$F$5:$GG$5=2)*((Plan!F31:GG31="u2")/2)))-(SUMPRODUCT((Plan!$F$5:$GG$5=2)*((Plan!F31:GG31="x2")/2)))-(SUMPRODUCT((Plan!$F$5:$GG$5=2)*((Plan!F31:GG31="k2")/2)))-(SUMPRODUCT((Plan!$F$5:$GG$5=2)*((Plan!F31:GG31="f2")/2)))</f>
        <v>0</v>
      </c>
      <c r="N22" s="297">
        <f>(SUMPRODUCT((Plan!$F$5:$GG$5=3)*(Plan!F31:GG31&gt;0)))-(SUMPRODUCT((Plan!$F$5:$GG$5=3)*((Plan!F31:GG31="u2")/2)))-(SUMPRODUCT((Plan!$F$5:$GG$5=3)*((Plan!F31:GG31="x2")/2)))-(SUMPRODUCT((Plan!$F$5:$GG$5=3)*((Plan!F31:GG31="k2")/2)))-(SUMPRODUCT((Plan!$F$5:$GG$5=3)*((Plan!F31:GG31="f2")/2)))</f>
        <v>0</v>
      </c>
      <c r="O22" s="295">
        <f>(SUMPRODUCT((Plan!$F$5:$GG$5=4)*(Plan!F31:GG31&gt;0)))-(SUMPRODUCT((Plan!$F$5:$GG$5=4)*((Plan!F31:GG31="u2")/2)))-(SUMPRODUCT((Plan!$F$5:$GG$5=4)*((Plan!F31:GG31="x2")/2)))-(SUMPRODUCT((Plan!$F$5:$GG$5=4)*((Plan!F31:GG31="k2")/2)))-(SUMPRODUCT((Plan!$F$5:$GG$5=4)*((Plan!F31:GG31="f2")/2)))</f>
        <v>0</v>
      </c>
      <c r="P22" s="297">
        <f>(SUMPRODUCT((Plan!$F$5:$GG$5=5)*(Plan!F31:GG31&gt;0)))-(SUMPRODUCT((Plan!$F$5:$GG$5=5)*((Plan!F31:GG31="u2")/2)))-(SUMPRODUCT((Plan!$F$5:$GG$5=5)*((Plan!F31:GG31="x2")/2)))-(SUMPRODUCT((Plan!$F$5:$GG$5=5)*((Plan!F31:GG31="k2")/2)))-(SUMPRODUCT((Plan!$F$5:$GG$5=5)*((Plan!F31:GG31="f2")/2)))</f>
        <v>0</v>
      </c>
      <c r="Q22" s="295">
        <f>(SUMPRODUCT((Plan!$F$5:$GG$5=6)*(Plan!F31:GG31&gt;0)))-(SUMPRODUCT((Plan!$F$5:$GG$5=6)*((Plan!F31:GG31="u2")/2)))-(SUMPRODUCT((Plan!$F$5:$GG$5=6)*((Plan!F31:GG31="x2")/2)))-(SUMPRODUCT((Plan!$F$5:$GG$5=6)*((Plan!F31:GG31="k2")/2)))-(SUMPRODUCT((Plan!$F$5:$GG$5=6)*((Plan!F31:GG31="f2")/2)))</f>
        <v>0</v>
      </c>
      <c r="R22" s="297">
        <f>(SUMPRODUCT((Plan!$F$48:$GG$48=7)*(Plan!F74:GG74&gt;0)))-(SUMPRODUCT((Plan!$F$48:$GG$48=7)*((Plan!F74:GG74="u2")/2)))-(SUMPRODUCT((Plan!$F$48:$GG$48=7)*((Plan!F74:GG74="x2")/2)))-(SUMPRODUCT((Plan!$F$48:$GG$48=7)*((Plan!F74:GG74="k2")/2)))-(SUMPRODUCT((Plan!$F$48:$GG$48=7)*((Plan!F74:GG74="f2")/2)))</f>
        <v>0</v>
      </c>
      <c r="S22" s="295">
        <f>(SUMPRODUCT((Plan!$F$48:$GG$48=8)*(Plan!F74:GG74&gt;0)))-(SUMPRODUCT((Plan!$F$48:$GG$48=8)*((Plan!F74:GG74="u2")/2)))-(SUMPRODUCT((Plan!$F$48:$GG$48=8)*((Plan!F74:GG74="x2")/2)))-(SUMPRODUCT((Plan!$F$48:$GG$48=8)*((Plan!F74:GG74="k2")/2)))-(SUMPRODUCT((Plan!$F$48:$GG$48=8)*((Plan!F74:GG74="f2")/2)))</f>
        <v>0</v>
      </c>
      <c r="T22" s="297">
        <f>(SUMPRODUCT((Plan!$F$48:$GG$48=9)*(Plan!F74:GG74&gt;0)))-(SUMPRODUCT((Plan!$F$48:$GG$48=9)*((Plan!F74:GG74="u2")/2)))-(SUMPRODUCT((Plan!$F$48:$GG$48=9)*((Plan!F74:GG74="x2")/2)))-(SUMPRODUCT((Plan!$F$48:$GG$48=9)*((Plan!F74:GG74="k2")/2)))-(SUMPRODUCT((Plan!$F$48:$GG$48=9)*((Plan!F74:GG74="f2")/2)))</f>
        <v>0</v>
      </c>
      <c r="U22" s="295">
        <f>(SUMPRODUCT((Plan!$F$48:$GG$48=10)*(Plan!F74:GG74&gt;0)))-(SUMPRODUCT((Plan!$F$48:$GG$48=10)*((Plan!F74:GG74="u2")/2)))-(SUMPRODUCT((Plan!$F$48:$GG$48=10)*((Plan!F74:GG74="x2")/2)))-(SUMPRODUCT((Plan!$F$48:$GG$48=10)*((Plan!F74:GG74="k2")/2)))-(SUMPRODUCT((Plan!$F$48:$GG$48=10)*((Plan!F74:GG74="f2")/2)))</f>
        <v>0</v>
      </c>
      <c r="V22" s="297">
        <f>(SUMPRODUCT((Plan!$F$48:$GG$48=11)*(Plan!F74:GG74&gt;0)))-(SUMPRODUCT((Plan!$F$48:$GG$48=11)*((Plan!F74:GG74="u2")/2)))-(SUMPRODUCT((Plan!$F$48:$GG$48=11)*((Plan!F74:GG74="x2")/2)))-(SUMPRODUCT((Plan!$F$48:$GG$48=11)*((Plan!F74:GG74="k2")/2)))-(SUMPRODUCT((Plan!$F$48:$GG$48=11)*((Plan!F74:GG74="f2")/2)))</f>
        <v>0</v>
      </c>
      <c r="W22" s="295">
        <f>(SUMPRODUCT((Plan!$F$48:$GG$48=12)*(Plan!F74:GG74&gt;0)))-(SUMPRODUCT((Plan!$F$48:$GG$48=12)*((Plan!F74:GG74="u2")/2)))-(SUMPRODUCT((Plan!$F$48:$GG$48=12)*((Plan!F74:GG74="x2")/2)))-(SUMPRODUCT((Plan!$F$48:$GG$48=12)*((Plan!F74:GG74="k2")/2)))-(SUMPRODUCT((Plan!$F$48:$GG$48=12)*((Plan!F74:GG74="f2")/2)))</f>
        <v>0</v>
      </c>
    </row>
    <row r="23" spans="2:23" ht="18" customHeight="1">
      <c r="B23" s="27">
        <f>IF(Mitarbeiter!B24="","",Mitarbeiter!B24)</f>
      </c>
      <c r="C23" s="27">
        <f>IF(Mitarbeiter!C24="","",Mitarbeiter!C24)</f>
      </c>
      <c r="D23" s="27">
        <f>IF(Mitarbeiter!E24="","",Mitarbeiter!E24)</f>
      </c>
      <c r="E23" s="238">
        <f>Mitarbeiter!W24</f>
        <v>0</v>
      </c>
      <c r="F23" s="250">
        <f>COUNTIF(Plan!F32:GG32,"u")+(COUNTIF(Plan!F32:GG32,"u2")/2)+COUNTIF(Plan!F75:GG75,"u")+(COUNTIF(Plan!F75:GG75,"u2")/2)+COUNTIF(Plan!F32:GG32,"s")+COUNTIF(Plan!F75:GG75,"s")</f>
        <v>0</v>
      </c>
      <c r="G23" s="194">
        <f>COUNTIF(Plan!F32:GG32,"x")+(COUNTIF(Plan!F32:GG32,"x2")/2)+COUNTIF(Plan!F75:GG75,"x")+(COUNTIF(Plan!F75:GG75,"x2")/2)+COUNTIF(Plan!F32:GG32,"azv")+COUNTIF(Plan!F75:GG75,"azv")+COUNTIF(Plan!F32:GG32,"fza")+COUNTIF(Plan!F75:GG75,"fza")</f>
        <v>0</v>
      </c>
      <c r="H23" s="194">
        <f>COUNTIF(Plan!F32:GG32,"f")+(COUNTIF(Plan!F32:GG32,"f2")/2)+COUNTIF(Plan!F75:GG75,"f")+(COUNTIF(Plan!F75:GG75,"f2")/2)</f>
        <v>0</v>
      </c>
      <c r="I23" s="251">
        <f>COUNTIF(Plan!F32:GG32,"k")+(COUNTIF(Plan!F32:GG32,"k2")/2)+COUNTIF(Plan!F75:GG75,"k")+(COUNTIF(Plan!F75:GG75,"k2")/2)</f>
        <v>0</v>
      </c>
      <c r="J23" s="194">
        <f>COUNTIF(Plan!F32:GG32,"a")+COUNTIF(Plan!F75:GG75,"a")</f>
        <v>0</v>
      </c>
      <c r="K23" s="231">
        <f t="shared" si="0"/>
        <v>0</v>
      </c>
      <c r="L23" s="294">
        <f>(SUMPRODUCT((Plan!$F$5:$GG$5=1)*(Plan!F32:GG32&gt;0)))-(SUMPRODUCT((Plan!$F$5:$GG$5=1)*((Plan!F32:GG32="u2")/2)))-(SUMPRODUCT((Plan!$F$5:$GG$5=1)*((Plan!F32:GG32="x2")/2)))-(SUMPRODUCT((Plan!$F$5:$GG$5=1)*((Plan!F32:GG32="k2")/2)))-(SUMPRODUCT((Plan!$F$5:$GG$5=1)*((Plan!F32:GG32="f2")/2)))</f>
        <v>0</v>
      </c>
      <c r="M23" s="295">
        <f>(SUMPRODUCT((Plan!$F$5:$GG$5=2)*(Plan!F32:GG32&gt;0)))-(SUMPRODUCT((Plan!$F$5:$GG$5=2)*((Plan!F32:GG32="u2")/2)))-(SUMPRODUCT((Plan!$F$5:$GG$5=2)*((Plan!F32:GG32="x2")/2)))-(SUMPRODUCT((Plan!$F$5:$GG$5=2)*((Plan!F32:GG32="k2")/2)))-(SUMPRODUCT((Plan!$F$5:$GG$5=2)*((Plan!F32:GG32="f2")/2)))</f>
        <v>0</v>
      </c>
      <c r="N23" s="297">
        <f>(SUMPRODUCT((Plan!$F$5:$GG$5=3)*(Plan!F32:GG32&gt;0)))-(SUMPRODUCT((Plan!$F$5:$GG$5=3)*((Plan!F32:GG32="u2")/2)))-(SUMPRODUCT((Plan!$F$5:$GG$5=3)*((Plan!F32:GG32="x2")/2)))-(SUMPRODUCT((Plan!$F$5:$GG$5=3)*((Plan!F32:GG32="k2")/2)))-(SUMPRODUCT((Plan!$F$5:$GG$5=3)*((Plan!F32:GG32="f2")/2)))</f>
        <v>0</v>
      </c>
      <c r="O23" s="295">
        <f>(SUMPRODUCT((Plan!$F$5:$GG$5=4)*(Plan!F32:GG32&gt;0)))-(SUMPRODUCT((Plan!$F$5:$GG$5=4)*((Plan!F32:GG32="u2")/2)))-(SUMPRODUCT((Plan!$F$5:$GG$5=4)*((Plan!F32:GG32="x2")/2)))-(SUMPRODUCT((Plan!$F$5:$GG$5=4)*((Plan!F32:GG32="k2")/2)))-(SUMPRODUCT((Plan!$F$5:$GG$5=4)*((Plan!F32:GG32="f2")/2)))</f>
        <v>0</v>
      </c>
      <c r="P23" s="297">
        <f>(SUMPRODUCT((Plan!$F$5:$GG$5=5)*(Plan!F32:GG32&gt;0)))-(SUMPRODUCT((Plan!$F$5:$GG$5=5)*((Plan!F32:GG32="u2")/2)))-(SUMPRODUCT((Plan!$F$5:$GG$5=5)*((Plan!F32:GG32="x2")/2)))-(SUMPRODUCT((Plan!$F$5:$GG$5=5)*((Plan!F32:GG32="k2")/2)))-(SUMPRODUCT((Plan!$F$5:$GG$5=5)*((Plan!F32:GG32="f2")/2)))</f>
        <v>0</v>
      </c>
      <c r="Q23" s="295">
        <f>(SUMPRODUCT((Plan!$F$5:$GG$5=6)*(Plan!F32:GG32&gt;0)))-(SUMPRODUCT((Plan!$F$5:$GG$5=6)*((Plan!F32:GG32="u2")/2)))-(SUMPRODUCT((Plan!$F$5:$GG$5=6)*((Plan!F32:GG32="x2")/2)))-(SUMPRODUCT((Plan!$F$5:$GG$5=6)*((Plan!F32:GG32="k2")/2)))-(SUMPRODUCT((Plan!$F$5:$GG$5=6)*((Plan!F32:GG32="f2")/2)))</f>
        <v>0</v>
      </c>
      <c r="R23" s="297">
        <f>(SUMPRODUCT((Plan!$F$48:$GG$48=7)*(Plan!F75:GG75&gt;0)))-(SUMPRODUCT((Plan!$F$48:$GG$48=7)*((Plan!F75:GG75="u2")/2)))-(SUMPRODUCT((Plan!$F$48:$GG$48=7)*((Plan!F75:GG75="x2")/2)))-(SUMPRODUCT((Plan!$F$48:$GG$48=7)*((Plan!F75:GG75="k2")/2)))-(SUMPRODUCT((Plan!$F$48:$GG$48=7)*((Plan!F75:GG75="f2")/2)))</f>
        <v>0</v>
      </c>
      <c r="S23" s="295">
        <f>(SUMPRODUCT((Plan!$F$48:$GG$48=8)*(Plan!F75:GG75&gt;0)))-(SUMPRODUCT((Plan!$F$48:$GG$48=8)*((Plan!F75:GG75="u2")/2)))-(SUMPRODUCT((Plan!$F$48:$GG$48=8)*((Plan!F75:GG75="x2")/2)))-(SUMPRODUCT((Plan!$F$48:$GG$48=8)*((Plan!F75:GG75="k2")/2)))-(SUMPRODUCT((Plan!$F$48:$GG$48=8)*((Plan!F75:GG75="f2")/2)))</f>
        <v>0</v>
      </c>
      <c r="T23" s="297">
        <f>(SUMPRODUCT((Plan!$F$48:$GG$48=9)*(Plan!F75:GG75&gt;0)))-(SUMPRODUCT((Plan!$F$48:$GG$48=9)*((Plan!F75:GG75="u2")/2)))-(SUMPRODUCT((Plan!$F$48:$GG$48=9)*((Plan!F75:GG75="x2")/2)))-(SUMPRODUCT((Plan!$F$48:$GG$48=9)*((Plan!F75:GG75="k2")/2)))-(SUMPRODUCT((Plan!$F$48:$GG$48=9)*((Plan!F75:GG75="f2")/2)))</f>
        <v>0</v>
      </c>
      <c r="U23" s="295">
        <f>(SUMPRODUCT((Plan!$F$48:$GG$48=10)*(Plan!F75:GG75&gt;0)))-(SUMPRODUCT((Plan!$F$48:$GG$48=10)*((Plan!F75:GG75="u2")/2)))-(SUMPRODUCT((Plan!$F$48:$GG$48=10)*((Plan!F75:GG75="x2")/2)))-(SUMPRODUCT((Plan!$F$48:$GG$48=10)*((Plan!F75:GG75="k2")/2)))-(SUMPRODUCT((Plan!$F$48:$GG$48=10)*((Plan!F75:GG75="f2")/2)))</f>
        <v>0</v>
      </c>
      <c r="V23" s="297">
        <f>(SUMPRODUCT((Plan!$F$48:$GG$48=11)*(Plan!F75:GG75&gt;0)))-(SUMPRODUCT((Plan!$F$48:$GG$48=11)*((Plan!F75:GG75="u2")/2)))-(SUMPRODUCT((Plan!$F$48:$GG$48=11)*((Plan!F75:GG75="x2")/2)))-(SUMPRODUCT((Plan!$F$48:$GG$48=11)*((Plan!F75:GG75="k2")/2)))-(SUMPRODUCT((Plan!$F$48:$GG$48=11)*((Plan!F75:GG75="f2")/2)))</f>
        <v>0</v>
      </c>
      <c r="W23" s="295">
        <f>(SUMPRODUCT((Plan!$F$48:$GG$48=12)*(Plan!F75:GG75&gt;0)))-(SUMPRODUCT((Plan!$F$48:$GG$48=12)*((Plan!F75:GG75="u2")/2)))-(SUMPRODUCT((Plan!$F$48:$GG$48=12)*((Plan!F75:GG75="x2")/2)))-(SUMPRODUCT((Plan!$F$48:$GG$48=12)*((Plan!F75:GG75="k2")/2)))-(SUMPRODUCT((Plan!$F$48:$GG$48=12)*((Plan!F75:GG75="f2")/2)))</f>
        <v>0</v>
      </c>
    </row>
    <row r="24" spans="2:23" ht="18" customHeight="1">
      <c r="B24" s="27">
        <f>IF(Mitarbeiter!B25="","",Mitarbeiter!B25)</f>
      </c>
      <c r="C24" s="27">
        <f>IF(Mitarbeiter!C25="","",Mitarbeiter!C25)</f>
      </c>
      <c r="D24" s="27">
        <f>IF(Mitarbeiter!E25="","",Mitarbeiter!E25)</f>
      </c>
      <c r="E24" s="238">
        <f>Mitarbeiter!W25</f>
        <v>0</v>
      </c>
      <c r="F24" s="250">
        <f>COUNTIF(Plan!F33:GG33,"u")+(COUNTIF(Plan!F33:GG33,"u2")/2)+COUNTIF(Plan!F76:GG76,"u")+(COUNTIF(Plan!F76:GG76,"u2")/2)+COUNTIF(Plan!F33:GG33,"s")+COUNTIF(Plan!F76:GG76,"s")</f>
        <v>0</v>
      </c>
      <c r="G24" s="194">
        <f>COUNTIF(Plan!F33:GG33,"x")+(COUNTIF(Plan!F33:GG33,"x2")/2)+COUNTIF(Plan!F76:GG76,"x")+(COUNTIF(Plan!F76:GG76,"x2")/2)+COUNTIF(Plan!F33:GG33,"azv")+COUNTIF(Plan!F76:GG76,"azv")+COUNTIF(Plan!F33:GG33,"fza")+COUNTIF(Plan!F76:GG76,"fza")</f>
        <v>0</v>
      </c>
      <c r="H24" s="194">
        <f>COUNTIF(Plan!F33:GG33,"f")+(COUNTIF(Plan!F33:GG33,"f2")/2)+COUNTIF(Plan!F76:GG76,"f")+(COUNTIF(Plan!F76:GG76,"f2")/2)</f>
        <v>0</v>
      </c>
      <c r="I24" s="251">
        <f>COUNTIF(Plan!F33:GG33,"k")+(COUNTIF(Plan!F33:GG33,"k2")/2)+COUNTIF(Plan!F76:GG76,"k")+(COUNTIF(Plan!F76:GG76,"k2")/2)</f>
        <v>0</v>
      </c>
      <c r="J24" s="194">
        <f>COUNTIF(Plan!F33:GG33,"a")+COUNTIF(Plan!F76:GG76,"a")</f>
        <v>0</v>
      </c>
      <c r="K24" s="231">
        <f t="shared" si="0"/>
        <v>0</v>
      </c>
      <c r="L24" s="294">
        <f>(SUMPRODUCT((Plan!$F$5:$GG$5=1)*(Plan!F33:GG33&gt;0)))-(SUMPRODUCT((Plan!$F$5:$GG$5=1)*((Plan!F33:GG33="u2")/2)))-(SUMPRODUCT((Plan!$F$5:$GG$5=1)*((Plan!F33:GG33="x2")/2)))-(SUMPRODUCT((Plan!$F$5:$GG$5=1)*((Plan!F33:GG33="k2")/2)))-(SUMPRODUCT((Plan!$F$5:$GG$5=1)*((Plan!F33:GG33="f2")/2)))</f>
        <v>0</v>
      </c>
      <c r="M24" s="295">
        <f>(SUMPRODUCT((Plan!$F$5:$GG$5=2)*(Plan!F33:GG33&gt;0)))-(SUMPRODUCT((Plan!$F$5:$GG$5=2)*((Plan!F33:GG33="u2")/2)))-(SUMPRODUCT((Plan!$F$5:$GG$5=2)*((Plan!F33:GG33="x2")/2)))-(SUMPRODUCT((Plan!$F$5:$GG$5=2)*((Plan!F33:GG33="k2")/2)))-(SUMPRODUCT((Plan!$F$5:$GG$5=2)*((Plan!F33:GG33="f2")/2)))</f>
        <v>0</v>
      </c>
      <c r="N24" s="297">
        <f>(SUMPRODUCT((Plan!$F$5:$GG$5=3)*(Plan!F33:GG33&gt;0)))-(SUMPRODUCT((Plan!$F$5:$GG$5=3)*((Plan!F33:GG33="u2")/2)))-(SUMPRODUCT((Plan!$F$5:$GG$5=3)*((Plan!F33:GG33="x2")/2)))-(SUMPRODUCT((Plan!$F$5:$GG$5=3)*((Plan!F33:GG33="k2")/2)))-(SUMPRODUCT((Plan!$F$5:$GG$5=3)*((Plan!F33:GG33="f2")/2)))</f>
        <v>0</v>
      </c>
      <c r="O24" s="295">
        <f>(SUMPRODUCT((Plan!$F$5:$GG$5=4)*(Plan!F33:GG33&gt;0)))-(SUMPRODUCT((Plan!$F$5:$GG$5=4)*((Plan!F33:GG33="u2")/2)))-(SUMPRODUCT((Plan!$F$5:$GG$5=4)*((Plan!F33:GG33="x2")/2)))-(SUMPRODUCT((Plan!$F$5:$GG$5=4)*((Plan!F33:GG33="k2")/2)))-(SUMPRODUCT((Plan!$F$5:$GG$5=4)*((Plan!F33:GG33="f2")/2)))</f>
        <v>0</v>
      </c>
      <c r="P24" s="297">
        <f>(SUMPRODUCT((Plan!$F$5:$GG$5=5)*(Plan!F33:GG33&gt;0)))-(SUMPRODUCT((Plan!$F$5:$GG$5=5)*((Plan!F33:GG33="u2")/2)))-(SUMPRODUCT((Plan!$F$5:$GG$5=5)*((Plan!F33:GG33="x2")/2)))-(SUMPRODUCT((Plan!$F$5:$GG$5=5)*((Plan!F33:GG33="k2")/2)))-(SUMPRODUCT((Plan!$F$5:$GG$5=5)*((Plan!F33:GG33="f2")/2)))</f>
        <v>0</v>
      </c>
      <c r="Q24" s="295">
        <f>(SUMPRODUCT((Plan!$F$5:$GG$5=6)*(Plan!F33:GG33&gt;0)))-(SUMPRODUCT((Plan!$F$5:$GG$5=6)*((Plan!F33:GG33="u2")/2)))-(SUMPRODUCT((Plan!$F$5:$GG$5=6)*((Plan!F33:GG33="x2")/2)))-(SUMPRODUCT((Plan!$F$5:$GG$5=6)*((Plan!F33:GG33="k2")/2)))-(SUMPRODUCT((Plan!$F$5:$GG$5=6)*((Plan!F33:GG33="f2")/2)))</f>
        <v>0</v>
      </c>
      <c r="R24" s="297">
        <f>(SUMPRODUCT((Plan!$F$48:$GG$48=7)*(Plan!F76:GG76&gt;0)))-(SUMPRODUCT((Plan!$F$48:$GG$48=7)*((Plan!F76:GG76="u2")/2)))-(SUMPRODUCT((Plan!$F$48:$GG$48=7)*((Plan!F76:GG76="x2")/2)))-(SUMPRODUCT((Plan!$F$48:$GG$48=7)*((Plan!F76:GG76="k2")/2)))-(SUMPRODUCT((Plan!$F$48:$GG$48=7)*((Plan!F76:GG76="f2")/2)))</f>
        <v>0</v>
      </c>
      <c r="S24" s="295">
        <f>(SUMPRODUCT((Plan!$F$48:$GG$48=8)*(Plan!F76:GG76&gt;0)))-(SUMPRODUCT((Plan!$F$48:$GG$48=8)*((Plan!F76:GG76="u2")/2)))-(SUMPRODUCT((Plan!$F$48:$GG$48=8)*((Plan!F76:GG76="x2")/2)))-(SUMPRODUCT((Plan!$F$48:$GG$48=8)*((Plan!F76:GG76="k2")/2)))-(SUMPRODUCT((Plan!$F$48:$GG$48=8)*((Plan!F76:GG76="f2")/2)))</f>
        <v>0</v>
      </c>
      <c r="T24" s="297">
        <f>(SUMPRODUCT((Plan!$F$48:$GG$48=9)*(Plan!F76:GG76&gt;0)))-(SUMPRODUCT((Plan!$F$48:$GG$48=9)*((Plan!F76:GG76="u2")/2)))-(SUMPRODUCT((Plan!$F$48:$GG$48=9)*((Plan!F76:GG76="x2")/2)))-(SUMPRODUCT((Plan!$F$48:$GG$48=9)*((Plan!F76:GG76="k2")/2)))-(SUMPRODUCT((Plan!$F$48:$GG$48=9)*((Plan!F76:GG76="f2")/2)))</f>
        <v>0</v>
      </c>
      <c r="U24" s="295">
        <f>(SUMPRODUCT((Plan!$F$48:$GG$48=10)*(Plan!F76:GG76&gt;0)))-(SUMPRODUCT((Plan!$F$48:$GG$48=10)*((Plan!F76:GG76="u2")/2)))-(SUMPRODUCT((Plan!$F$48:$GG$48=10)*((Plan!F76:GG76="x2")/2)))-(SUMPRODUCT((Plan!$F$48:$GG$48=10)*((Plan!F76:GG76="k2")/2)))-(SUMPRODUCT((Plan!$F$48:$GG$48=10)*((Plan!F76:GG76="f2")/2)))</f>
        <v>0</v>
      </c>
      <c r="V24" s="297">
        <f>(SUMPRODUCT((Plan!$F$48:$GG$48=11)*(Plan!F76:GG76&gt;0)))-(SUMPRODUCT((Plan!$F$48:$GG$48=11)*((Plan!F76:GG76="u2")/2)))-(SUMPRODUCT((Plan!$F$48:$GG$48=11)*((Plan!F76:GG76="x2")/2)))-(SUMPRODUCT((Plan!$F$48:$GG$48=11)*((Plan!F76:GG76="k2")/2)))-(SUMPRODUCT((Plan!$F$48:$GG$48=11)*((Plan!F76:GG76="f2")/2)))</f>
        <v>0</v>
      </c>
      <c r="W24" s="295">
        <f>(SUMPRODUCT((Plan!$F$48:$GG$48=12)*(Plan!F76:GG76&gt;0)))-(SUMPRODUCT((Plan!$F$48:$GG$48=12)*((Plan!F76:GG76="u2")/2)))-(SUMPRODUCT((Plan!$F$48:$GG$48=12)*((Plan!F76:GG76="x2")/2)))-(SUMPRODUCT((Plan!$F$48:$GG$48=12)*((Plan!F76:GG76="k2")/2)))-(SUMPRODUCT((Plan!$F$48:$GG$48=12)*((Plan!F76:GG76="f2")/2)))</f>
        <v>0</v>
      </c>
    </row>
    <row r="25" spans="2:23" ht="18" customHeight="1">
      <c r="B25" s="27">
        <f>IF(Mitarbeiter!B26="","",Mitarbeiter!B26)</f>
      </c>
      <c r="C25" s="27">
        <f>IF(Mitarbeiter!C26="","",Mitarbeiter!C26)</f>
      </c>
      <c r="D25" s="27">
        <f>IF(Mitarbeiter!E26="","",Mitarbeiter!E26)</f>
      </c>
      <c r="E25" s="238">
        <f>Mitarbeiter!W26</f>
        <v>0</v>
      </c>
      <c r="F25" s="250">
        <f>COUNTIF(Plan!F34:GG34,"u")+(COUNTIF(Plan!F34:GG34,"u2")/2)+COUNTIF(Plan!F77:GG77,"u")+(COUNTIF(Plan!F77:GG77,"u2")/2)+COUNTIF(Plan!F34:GG34,"s")+COUNTIF(Plan!F77:GG77,"s")</f>
        <v>0</v>
      </c>
      <c r="G25" s="194">
        <f>COUNTIF(Plan!F34:GG34,"x")+(COUNTIF(Plan!F34:GG34,"x2")/2)+COUNTIF(Plan!F77:GG77,"x")+(COUNTIF(Plan!F77:GG77,"x2")/2)+COUNTIF(Plan!F34:GG34,"azv")+COUNTIF(Plan!F77:GG77,"azv")+COUNTIF(Plan!F34:GG34,"fza")+COUNTIF(Plan!F77:GG77,"fza")</f>
        <v>0</v>
      </c>
      <c r="H25" s="194">
        <f>COUNTIF(Plan!F34:GG34,"f")+(COUNTIF(Plan!F34:GG34,"f2")/2)+COUNTIF(Plan!F77:GG77,"f")+(COUNTIF(Plan!F77:GG77,"f2")/2)</f>
        <v>0</v>
      </c>
      <c r="I25" s="251">
        <f>COUNTIF(Plan!F34:GG34,"k")+(COUNTIF(Plan!F34:GG34,"k2")/2)+COUNTIF(Plan!F77:GG77,"k")+(COUNTIF(Plan!F77:GG77,"k2")/2)</f>
        <v>0</v>
      </c>
      <c r="J25" s="194">
        <f>COUNTIF(Plan!F34:GG34,"a")+COUNTIF(Plan!F77:GG77,"a")</f>
        <v>0</v>
      </c>
      <c r="K25" s="231">
        <f t="shared" si="0"/>
        <v>0</v>
      </c>
      <c r="L25" s="294">
        <f>(SUMPRODUCT((Plan!$F$5:$GG$5=1)*(Plan!F34:GG34&gt;0)))-(SUMPRODUCT((Plan!$F$5:$GG$5=1)*((Plan!F34:GG34="u2")/2)))-(SUMPRODUCT((Plan!$F$5:$GG$5=1)*((Plan!F34:GG34="x2")/2)))-(SUMPRODUCT((Plan!$F$5:$GG$5=1)*((Plan!F34:GG34="k2")/2)))-(SUMPRODUCT((Plan!$F$5:$GG$5=1)*((Plan!F34:GG34="f2")/2)))</f>
        <v>0</v>
      </c>
      <c r="M25" s="295">
        <f>(SUMPRODUCT((Plan!$F$5:$GG$5=2)*(Plan!F34:GG34&gt;0)))-(SUMPRODUCT((Plan!$F$5:$GG$5=2)*((Plan!F34:GG34="u2")/2)))-(SUMPRODUCT((Plan!$F$5:$GG$5=2)*((Plan!F34:GG34="x2")/2)))-(SUMPRODUCT((Plan!$F$5:$GG$5=2)*((Plan!F34:GG34="k2")/2)))-(SUMPRODUCT((Plan!$F$5:$GG$5=2)*((Plan!F34:GG34="f2")/2)))</f>
        <v>0</v>
      </c>
      <c r="N25" s="297">
        <f>(SUMPRODUCT((Plan!$F$5:$GG$5=3)*(Plan!F34:GG34&gt;0)))-(SUMPRODUCT((Plan!$F$5:$GG$5=3)*((Plan!F34:GG34="u2")/2)))-(SUMPRODUCT((Plan!$F$5:$GG$5=3)*((Plan!F34:GG34="x2")/2)))-(SUMPRODUCT((Plan!$F$5:$GG$5=3)*((Plan!F34:GG34="k2")/2)))-(SUMPRODUCT((Plan!$F$5:$GG$5=3)*((Plan!F34:GG34="f2")/2)))</f>
        <v>0</v>
      </c>
      <c r="O25" s="295">
        <f>(SUMPRODUCT((Plan!$F$5:$GG$5=4)*(Plan!F34:GG34&gt;0)))-(SUMPRODUCT((Plan!$F$5:$GG$5=4)*((Plan!F34:GG34="u2")/2)))-(SUMPRODUCT((Plan!$F$5:$GG$5=4)*((Plan!F34:GG34="x2")/2)))-(SUMPRODUCT((Plan!$F$5:$GG$5=4)*((Plan!F34:GG34="k2")/2)))-(SUMPRODUCT((Plan!$F$5:$GG$5=4)*((Plan!F34:GG34="f2")/2)))</f>
        <v>0</v>
      </c>
      <c r="P25" s="297">
        <f>(SUMPRODUCT((Plan!$F$5:$GG$5=5)*(Plan!F34:GG34&gt;0)))-(SUMPRODUCT((Plan!$F$5:$GG$5=5)*((Plan!F34:GG34="u2")/2)))-(SUMPRODUCT((Plan!$F$5:$GG$5=5)*((Plan!F34:GG34="x2")/2)))-(SUMPRODUCT((Plan!$F$5:$GG$5=5)*((Plan!F34:GG34="k2")/2)))-(SUMPRODUCT((Plan!$F$5:$GG$5=5)*((Plan!F34:GG34="f2")/2)))</f>
        <v>0</v>
      </c>
      <c r="Q25" s="295">
        <f>(SUMPRODUCT((Plan!$F$5:$GG$5=6)*(Plan!F34:GG34&gt;0)))-(SUMPRODUCT((Plan!$F$5:$GG$5=6)*((Plan!F34:GG34="u2")/2)))-(SUMPRODUCT((Plan!$F$5:$GG$5=6)*((Plan!F34:GG34="x2")/2)))-(SUMPRODUCT((Plan!$F$5:$GG$5=6)*((Plan!F34:GG34="k2")/2)))-(SUMPRODUCT((Plan!$F$5:$GG$5=6)*((Plan!F34:GG34="f2")/2)))</f>
        <v>0</v>
      </c>
      <c r="R25" s="297">
        <f>(SUMPRODUCT((Plan!$F$48:$GG$48=7)*(Plan!F77:GG77&gt;0)))-(SUMPRODUCT((Plan!$F$48:$GG$48=7)*((Plan!F77:GG77="u2")/2)))-(SUMPRODUCT((Plan!$F$48:$GG$48=7)*((Plan!F77:GG77="x2")/2)))-(SUMPRODUCT((Plan!$F$48:$GG$48=7)*((Plan!F77:GG77="k2")/2)))-(SUMPRODUCT((Plan!$F$48:$GG$48=7)*((Plan!F77:GG77="f2")/2)))</f>
        <v>0</v>
      </c>
      <c r="S25" s="295">
        <f>(SUMPRODUCT((Plan!$F$48:$GG$48=8)*(Plan!F77:GG77&gt;0)))-(SUMPRODUCT((Plan!$F$48:$GG$48=8)*((Plan!F77:GG77="u2")/2)))-(SUMPRODUCT((Plan!$F$48:$GG$48=8)*((Plan!F77:GG77="x2")/2)))-(SUMPRODUCT((Plan!$F$48:$GG$48=8)*((Plan!F77:GG77="k2")/2)))-(SUMPRODUCT((Plan!$F$48:$GG$48=8)*((Plan!F77:GG77="f2")/2)))</f>
        <v>0</v>
      </c>
      <c r="T25" s="297">
        <f>(SUMPRODUCT((Plan!$F$48:$GG$48=9)*(Plan!F77:GG77&gt;0)))-(SUMPRODUCT((Plan!$F$48:$GG$48=9)*((Plan!F77:GG77="u2")/2)))-(SUMPRODUCT((Plan!$F$48:$GG$48=9)*((Plan!F77:GG77="x2")/2)))-(SUMPRODUCT((Plan!$F$48:$GG$48=9)*((Plan!F77:GG77="k2")/2)))-(SUMPRODUCT((Plan!$F$48:$GG$48=9)*((Plan!F77:GG77="f2")/2)))</f>
        <v>0</v>
      </c>
      <c r="U25" s="295">
        <f>(SUMPRODUCT((Plan!$F$48:$GG$48=10)*(Plan!F77:GG77&gt;0)))-(SUMPRODUCT((Plan!$F$48:$GG$48=10)*((Plan!F77:GG77="u2")/2)))-(SUMPRODUCT((Plan!$F$48:$GG$48=10)*((Plan!F77:GG77="x2")/2)))-(SUMPRODUCT((Plan!$F$48:$GG$48=10)*((Plan!F77:GG77="k2")/2)))-(SUMPRODUCT((Plan!$F$48:$GG$48=10)*((Plan!F77:GG77="f2")/2)))</f>
        <v>0</v>
      </c>
      <c r="V25" s="297">
        <f>(SUMPRODUCT((Plan!$F$48:$GG$48=11)*(Plan!F77:GG77&gt;0)))-(SUMPRODUCT((Plan!$F$48:$GG$48=11)*((Plan!F77:GG77="u2")/2)))-(SUMPRODUCT((Plan!$F$48:$GG$48=11)*((Plan!F77:GG77="x2")/2)))-(SUMPRODUCT((Plan!$F$48:$GG$48=11)*((Plan!F77:GG77="k2")/2)))-(SUMPRODUCT((Plan!$F$48:$GG$48=11)*((Plan!F77:GG77="f2")/2)))</f>
        <v>0</v>
      </c>
      <c r="W25" s="295">
        <f>(SUMPRODUCT((Plan!$F$48:$GG$48=12)*(Plan!F77:GG77&gt;0)))-(SUMPRODUCT((Plan!$F$48:$GG$48=12)*((Plan!F77:GG77="u2")/2)))-(SUMPRODUCT((Plan!$F$48:$GG$48=12)*((Plan!F77:GG77="x2")/2)))-(SUMPRODUCT((Plan!$F$48:$GG$48=12)*((Plan!F77:GG77="k2")/2)))-(SUMPRODUCT((Plan!$F$48:$GG$48=12)*((Plan!F77:GG77="f2")/2)))</f>
        <v>0</v>
      </c>
    </row>
    <row r="26" spans="2:23" ht="18" customHeight="1">
      <c r="B26" s="27">
        <f>IF(Mitarbeiter!B27="","",Mitarbeiter!B27)</f>
      </c>
      <c r="C26" s="27">
        <f>IF(Mitarbeiter!C27="","",Mitarbeiter!C27)</f>
      </c>
      <c r="D26" s="27">
        <f>IF(Mitarbeiter!E27="","",Mitarbeiter!E27)</f>
      </c>
      <c r="E26" s="238">
        <f>Mitarbeiter!W27</f>
        <v>0</v>
      </c>
      <c r="F26" s="250">
        <f>COUNTIF(Plan!F35:GG35,"u")+(COUNTIF(Plan!F35:GG35,"u2")/2)+COUNTIF(Plan!F78:GG78,"u")+(COUNTIF(Plan!F78:GG78,"u2")/2)+COUNTIF(Plan!F35:GG35,"s")+COUNTIF(Plan!F78:GG78,"s")</f>
        <v>0</v>
      </c>
      <c r="G26" s="194">
        <f>COUNTIF(Plan!F35:GG35,"x")+(COUNTIF(Plan!F35:GG35,"x2")/2)+COUNTIF(Plan!F78:GG78,"x")+(COUNTIF(Plan!F78:GG78,"x2")/2)+COUNTIF(Plan!F35:GG35,"azv")+COUNTIF(Plan!F78:GG78,"azv")+COUNTIF(Plan!F35:GG35,"fza")+COUNTIF(Plan!F78:GG78,"fza")</f>
        <v>0</v>
      </c>
      <c r="H26" s="194">
        <f>COUNTIF(Plan!F35:GG35,"f")+(COUNTIF(Plan!F35:GG35,"f2")/2)+COUNTIF(Plan!F78:GG78,"f")+(COUNTIF(Plan!F78:GG78,"f2")/2)</f>
        <v>0</v>
      </c>
      <c r="I26" s="251">
        <f>COUNTIF(Plan!F35:GG35,"k")+(COUNTIF(Plan!F35:GG35,"k2")/2)+COUNTIF(Plan!F78:GG78,"k")+(COUNTIF(Plan!F78:GG78,"k2")/2)</f>
        <v>0</v>
      </c>
      <c r="J26" s="194">
        <f>COUNTIF(Plan!F35:GG35,"a")+COUNTIF(Plan!F78:GG78,"a")</f>
        <v>0</v>
      </c>
      <c r="K26" s="231">
        <f t="shared" si="0"/>
        <v>0</v>
      </c>
      <c r="L26" s="294">
        <f>(SUMPRODUCT((Plan!$F$5:$GG$5=1)*(Plan!F35:GG35&gt;0)))-(SUMPRODUCT((Plan!$F$5:$GG$5=1)*((Plan!F35:GG35="u2")/2)))-(SUMPRODUCT((Plan!$F$5:$GG$5=1)*((Plan!F35:GG35="x2")/2)))-(SUMPRODUCT((Plan!$F$5:$GG$5=1)*((Plan!F35:GG35="k2")/2)))-(SUMPRODUCT((Plan!$F$5:$GG$5=1)*((Plan!F35:GG35="f2")/2)))</f>
        <v>0</v>
      </c>
      <c r="M26" s="295">
        <f>(SUMPRODUCT((Plan!$F$5:$GG$5=2)*(Plan!F35:GG35&gt;0)))-(SUMPRODUCT((Plan!$F$5:$GG$5=2)*((Plan!F35:GG35="u2")/2)))-(SUMPRODUCT((Plan!$F$5:$GG$5=2)*((Plan!F35:GG35="x2")/2)))-(SUMPRODUCT((Plan!$F$5:$GG$5=2)*((Plan!F35:GG35="k2")/2)))-(SUMPRODUCT((Plan!$F$5:$GG$5=2)*((Plan!F35:GG35="f2")/2)))</f>
        <v>0</v>
      </c>
      <c r="N26" s="297">
        <f>(SUMPRODUCT((Plan!$F$5:$GG$5=3)*(Plan!F35:GG35&gt;0)))-(SUMPRODUCT((Plan!$F$5:$GG$5=3)*((Plan!F35:GG35="u2")/2)))-(SUMPRODUCT((Plan!$F$5:$GG$5=3)*((Plan!F35:GG35="x2")/2)))-(SUMPRODUCT((Plan!$F$5:$GG$5=3)*((Plan!F35:GG35="k2")/2)))-(SUMPRODUCT((Plan!$F$5:$GG$5=3)*((Plan!F35:GG35="f2")/2)))</f>
        <v>0</v>
      </c>
      <c r="O26" s="295">
        <f>(SUMPRODUCT((Plan!$F$5:$GG$5=4)*(Plan!F35:GG35&gt;0)))-(SUMPRODUCT((Plan!$F$5:$GG$5=4)*((Plan!F35:GG35="u2")/2)))-(SUMPRODUCT((Plan!$F$5:$GG$5=4)*((Plan!F35:GG35="x2")/2)))-(SUMPRODUCT((Plan!$F$5:$GG$5=4)*((Plan!F35:GG35="k2")/2)))-(SUMPRODUCT((Plan!$F$5:$GG$5=4)*((Plan!F35:GG35="f2")/2)))</f>
        <v>0</v>
      </c>
      <c r="P26" s="297">
        <f>(SUMPRODUCT((Plan!$F$5:$GG$5=5)*(Plan!F35:GG35&gt;0)))-(SUMPRODUCT((Plan!$F$5:$GG$5=5)*((Plan!F35:GG35="u2")/2)))-(SUMPRODUCT((Plan!$F$5:$GG$5=5)*((Plan!F35:GG35="x2")/2)))-(SUMPRODUCT((Plan!$F$5:$GG$5=5)*((Plan!F35:GG35="k2")/2)))-(SUMPRODUCT((Plan!$F$5:$GG$5=5)*((Plan!F35:GG35="f2")/2)))</f>
        <v>0</v>
      </c>
      <c r="Q26" s="295">
        <f>(SUMPRODUCT((Plan!$F$5:$GG$5=6)*(Plan!F35:GG35&gt;0)))-(SUMPRODUCT((Plan!$F$5:$GG$5=6)*((Plan!F35:GG35="u2")/2)))-(SUMPRODUCT((Plan!$F$5:$GG$5=6)*((Plan!F35:GG35="x2")/2)))-(SUMPRODUCT((Plan!$F$5:$GG$5=6)*((Plan!F35:GG35="k2")/2)))-(SUMPRODUCT((Plan!$F$5:$GG$5=6)*((Plan!F35:GG35="f2")/2)))</f>
        <v>0</v>
      </c>
      <c r="R26" s="297">
        <f>(SUMPRODUCT((Plan!$F$48:$GG$48=7)*(Plan!F78:GG78&gt;0)))-(SUMPRODUCT((Plan!$F$48:$GG$48=7)*((Plan!F78:GG78="u2")/2)))-(SUMPRODUCT((Plan!$F$48:$GG$48=7)*((Plan!F78:GG78="x2")/2)))-(SUMPRODUCT((Plan!$F$48:$GG$48=7)*((Plan!F78:GG78="k2")/2)))-(SUMPRODUCT((Plan!$F$48:$GG$48=7)*((Plan!F78:GG78="f2")/2)))</f>
        <v>0</v>
      </c>
      <c r="S26" s="295">
        <f>(SUMPRODUCT((Plan!$F$48:$GG$48=8)*(Plan!F78:GG78&gt;0)))-(SUMPRODUCT((Plan!$F$48:$GG$48=8)*((Plan!F78:GG78="u2")/2)))-(SUMPRODUCT((Plan!$F$48:$GG$48=8)*((Plan!F78:GG78="x2")/2)))-(SUMPRODUCT((Plan!$F$48:$GG$48=8)*((Plan!F78:GG78="k2")/2)))-(SUMPRODUCT((Plan!$F$48:$GG$48=8)*((Plan!F78:GG78="f2")/2)))</f>
        <v>0</v>
      </c>
      <c r="T26" s="297">
        <f>(SUMPRODUCT((Plan!$F$48:$GG$48=9)*(Plan!F78:GG78&gt;0)))-(SUMPRODUCT((Plan!$F$48:$GG$48=9)*((Plan!F78:GG78="u2")/2)))-(SUMPRODUCT((Plan!$F$48:$GG$48=9)*((Plan!F78:GG78="x2")/2)))-(SUMPRODUCT((Plan!$F$48:$GG$48=9)*((Plan!F78:GG78="k2")/2)))-(SUMPRODUCT((Plan!$F$48:$GG$48=9)*((Plan!F78:GG78="f2")/2)))</f>
        <v>0</v>
      </c>
      <c r="U26" s="295">
        <f>(SUMPRODUCT((Plan!$F$48:$GG$48=10)*(Plan!F78:GG78&gt;0)))-(SUMPRODUCT((Plan!$F$48:$GG$48=10)*((Plan!F78:GG78="u2")/2)))-(SUMPRODUCT((Plan!$F$48:$GG$48=10)*((Plan!F78:GG78="x2")/2)))-(SUMPRODUCT((Plan!$F$48:$GG$48=10)*((Plan!F78:GG78="k2")/2)))-(SUMPRODUCT((Plan!$F$48:$GG$48=10)*((Plan!F78:GG78="f2")/2)))</f>
        <v>0</v>
      </c>
      <c r="V26" s="297">
        <f>(SUMPRODUCT((Plan!$F$48:$GG$48=11)*(Plan!F78:GG78&gt;0)))-(SUMPRODUCT((Plan!$F$48:$GG$48=11)*((Plan!F78:GG78="u2")/2)))-(SUMPRODUCT((Plan!$F$48:$GG$48=11)*((Plan!F78:GG78="x2")/2)))-(SUMPRODUCT((Plan!$F$48:$GG$48=11)*((Plan!F78:GG78="k2")/2)))-(SUMPRODUCT((Plan!$F$48:$GG$48=11)*((Plan!F78:GG78="f2")/2)))</f>
        <v>0</v>
      </c>
      <c r="W26" s="295">
        <f>(SUMPRODUCT((Plan!$F$48:$GG$48=12)*(Plan!F78:GG78&gt;0)))-(SUMPRODUCT((Plan!$F$48:$GG$48=12)*((Plan!F78:GG78="u2")/2)))-(SUMPRODUCT((Plan!$F$48:$GG$48=12)*((Plan!F78:GG78="x2")/2)))-(SUMPRODUCT((Plan!$F$48:$GG$48=12)*((Plan!F78:GG78="k2")/2)))-(SUMPRODUCT((Plan!$F$48:$GG$48=12)*((Plan!F78:GG78="f2")/2)))</f>
        <v>0</v>
      </c>
    </row>
    <row r="27" spans="2:23" ht="18" customHeight="1">
      <c r="B27" s="27">
        <f>IF(Mitarbeiter!B28="","",Mitarbeiter!B28)</f>
      </c>
      <c r="C27" s="27">
        <f>IF(Mitarbeiter!C28="","",Mitarbeiter!C28)</f>
      </c>
      <c r="D27" s="27">
        <f>IF(Mitarbeiter!E28="","",Mitarbeiter!E28)</f>
      </c>
      <c r="E27" s="238">
        <f>Mitarbeiter!W28</f>
        <v>0</v>
      </c>
      <c r="F27" s="250">
        <f>COUNTIF(Plan!F36:GG36,"u")+(COUNTIF(Plan!F36:GG36,"u2")/2)+COUNTIF(Plan!F79:GG79,"u")+(COUNTIF(Plan!F79:GG79,"u2")/2)+COUNTIF(Plan!F36:GG36,"s")+COUNTIF(Plan!F79:GG79,"s")</f>
        <v>0</v>
      </c>
      <c r="G27" s="194">
        <f>COUNTIF(Plan!F36:GG36,"x")+(COUNTIF(Plan!F36:GG36,"x2")/2)+COUNTIF(Plan!F79:GG79,"x")+(COUNTIF(Plan!F79:GG79,"x2")/2)+COUNTIF(Plan!F36:GG36,"azv")+COUNTIF(Plan!F79:GG79,"azv")+COUNTIF(Plan!F36:GG36,"fza")+COUNTIF(Plan!F79:GG79,"fza")</f>
        <v>0</v>
      </c>
      <c r="H27" s="194">
        <f>COUNTIF(Plan!F36:GG36,"f")+(COUNTIF(Plan!F36:GG36,"f2")/2)+COUNTIF(Plan!F79:GG79,"f")+(COUNTIF(Plan!F79:GG79,"f2")/2)</f>
        <v>0</v>
      </c>
      <c r="I27" s="251">
        <f>COUNTIF(Plan!F36:GG36,"k")+(COUNTIF(Plan!F36:GG36,"k2")/2)+COUNTIF(Plan!F79:GG79,"k")+(COUNTIF(Plan!F79:GG79,"k2")/2)</f>
        <v>0</v>
      </c>
      <c r="J27" s="194">
        <f>COUNTIF(Plan!F36:GG36,"a")+COUNTIF(Plan!F79:GG79,"a")</f>
        <v>0</v>
      </c>
      <c r="K27" s="231">
        <f t="shared" si="0"/>
        <v>0</v>
      </c>
      <c r="L27" s="294">
        <f>(SUMPRODUCT((Plan!$F$5:$GG$5=1)*(Plan!F36:GG36&gt;0)))-(SUMPRODUCT((Plan!$F$5:$GG$5=1)*((Plan!F36:GG36="u2")/2)))-(SUMPRODUCT((Plan!$F$5:$GG$5=1)*((Plan!F36:GG36="x2")/2)))-(SUMPRODUCT((Plan!$F$5:$GG$5=1)*((Plan!F36:GG36="k2")/2)))-(SUMPRODUCT((Plan!$F$5:$GG$5=1)*((Plan!F36:GG36="f2")/2)))</f>
        <v>0</v>
      </c>
      <c r="M27" s="295">
        <f>(SUMPRODUCT((Plan!$F$5:$GG$5=2)*(Plan!F36:GG36&gt;0)))-(SUMPRODUCT((Plan!$F$5:$GG$5=2)*((Plan!F36:GG36="u2")/2)))-(SUMPRODUCT((Plan!$F$5:$GG$5=2)*((Plan!F36:GG36="x2")/2)))-(SUMPRODUCT((Plan!$F$5:$GG$5=2)*((Plan!F36:GG36="k2")/2)))-(SUMPRODUCT((Plan!$F$5:$GG$5=2)*((Plan!F36:GG36="f2")/2)))</f>
        <v>0</v>
      </c>
      <c r="N27" s="297">
        <f>(SUMPRODUCT((Plan!$F$5:$GG$5=3)*(Plan!F36:GG36&gt;0)))-(SUMPRODUCT((Plan!$F$5:$GG$5=3)*((Plan!F36:GG36="u2")/2)))-(SUMPRODUCT((Plan!$F$5:$GG$5=3)*((Plan!F36:GG36="x2")/2)))-(SUMPRODUCT((Plan!$F$5:$GG$5=3)*((Plan!F36:GG36="k2")/2)))-(SUMPRODUCT((Plan!$F$5:$GG$5=3)*((Plan!F36:GG36="f2")/2)))</f>
        <v>0</v>
      </c>
      <c r="O27" s="295">
        <f>(SUMPRODUCT((Plan!$F$5:$GG$5=4)*(Plan!F36:GG36&gt;0)))-(SUMPRODUCT((Plan!$F$5:$GG$5=4)*((Plan!F36:GG36="u2")/2)))-(SUMPRODUCT((Plan!$F$5:$GG$5=4)*((Plan!F36:GG36="x2")/2)))-(SUMPRODUCT((Plan!$F$5:$GG$5=4)*((Plan!F36:GG36="k2")/2)))-(SUMPRODUCT((Plan!$F$5:$GG$5=4)*((Plan!F36:GG36="f2")/2)))</f>
        <v>0</v>
      </c>
      <c r="P27" s="297">
        <f>(SUMPRODUCT((Plan!$F$5:$GG$5=5)*(Plan!F36:GG36&gt;0)))-(SUMPRODUCT((Plan!$F$5:$GG$5=5)*((Plan!F36:GG36="u2")/2)))-(SUMPRODUCT((Plan!$F$5:$GG$5=5)*((Plan!F36:GG36="x2")/2)))-(SUMPRODUCT((Plan!$F$5:$GG$5=5)*((Plan!F36:GG36="k2")/2)))-(SUMPRODUCT((Plan!$F$5:$GG$5=5)*((Plan!F36:GG36="f2")/2)))</f>
        <v>0</v>
      </c>
      <c r="Q27" s="295">
        <f>(SUMPRODUCT((Plan!$F$5:$GG$5=6)*(Plan!F36:GG36&gt;0)))-(SUMPRODUCT((Plan!$F$5:$GG$5=6)*((Plan!F36:GG36="u2")/2)))-(SUMPRODUCT((Plan!$F$5:$GG$5=6)*((Plan!F36:GG36="x2")/2)))-(SUMPRODUCT((Plan!$F$5:$GG$5=6)*((Plan!F36:GG36="k2")/2)))-(SUMPRODUCT((Plan!$F$5:$GG$5=6)*((Plan!F36:GG36="f2")/2)))</f>
        <v>0</v>
      </c>
      <c r="R27" s="297">
        <f>(SUMPRODUCT((Plan!$F$48:$GG$48=7)*(Plan!F79:GG79&gt;0)))-(SUMPRODUCT((Plan!$F$48:$GG$48=7)*((Plan!F79:GG79="u2")/2)))-(SUMPRODUCT((Plan!$F$48:$GG$48=7)*((Plan!F79:GG79="x2")/2)))-(SUMPRODUCT((Plan!$F$48:$GG$48=7)*((Plan!F79:GG79="k2")/2)))-(SUMPRODUCT((Plan!$F$48:$GG$48=7)*((Plan!F79:GG79="f2")/2)))</f>
        <v>0</v>
      </c>
      <c r="S27" s="295">
        <f>(SUMPRODUCT((Plan!$F$48:$GG$48=8)*(Plan!F79:GG79&gt;0)))-(SUMPRODUCT((Plan!$F$48:$GG$48=8)*((Plan!F79:GG79="u2")/2)))-(SUMPRODUCT((Plan!$F$48:$GG$48=8)*((Plan!F79:GG79="x2")/2)))-(SUMPRODUCT((Plan!$F$48:$GG$48=8)*((Plan!F79:GG79="k2")/2)))-(SUMPRODUCT((Plan!$F$48:$GG$48=8)*((Plan!F79:GG79="f2")/2)))</f>
        <v>0</v>
      </c>
      <c r="T27" s="297">
        <f>(SUMPRODUCT((Plan!$F$48:$GG$48=9)*(Plan!F79:GG79&gt;0)))-(SUMPRODUCT((Plan!$F$48:$GG$48=9)*((Plan!F79:GG79="u2")/2)))-(SUMPRODUCT((Plan!$F$48:$GG$48=9)*((Plan!F79:GG79="x2")/2)))-(SUMPRODUCT((Plan!$F$48:$GG$48=9)*((Plan!F79:GG79="k2")/2)))-(SUMPRODUCT((Plan!$F$48:$GG$48=9)*((Plan!F79:GG79="f2")/2)))</f>
        <v>0</v>
      </c>
      <c r="U27" s="295">
        <f>(SUMPRODUCT((Plan!$F$48:$GG$48=10)*(Plan!F79:GG79&gt;0)))-(SUMPRODUCT((Plan!$F$48:$GG$48=10)*((Plan!F79:GG79="u2")/2)))-(SUMPRODUCT((Plan!$F$48:$GG$48=10)*((Plan!F79:GG79="x2")/2)))-(SUMPRODUCT((Plan!$F$48:$GG$48=10)*((Plan!F79:GG79="k2")/2)))-(SUMPRODUCT((Plan!$F$48:$GG$48=10)*((Plan!F79:GG79="f2")/2)))</f>
        <v>0</v>
      </c>
      <c r="V27" s="297">
        <f>(SUMPRODUCT((Plan!$F$48:$GG$48=11)*(Plan!F79:GG79&gt;0)))-(SUMPRODUCT((Plan!$F$48:$GG$48=11)*((Plan!F79:GG79="u2")/2)))-(SUMPRODUCT((Plan!$F$48:$GG$48=11)*((Plan!F79:GG79="x2")/2)))-(SUMPRODUCT((Plan!$F$48:$GG$48=11)*((Plan!F79:GG79="k2")/2)))-(SUMPRODUCT((Plan!$F$48:$GG$48=11)*((Plan!F79:GG79="f2")/2)))</f>
        <v>0</v>
      </c>
      <c r="W27" s="295">
        <f>(SUMPRODUCT((Plan!$F$48:$GG$48=12)*(Plan!F79:GG79&gt;0)))-(SUMPRODUCT((Plan!$F$48:$GG$48=12)*((Plan!F79:GG79="u2")/2)))-(SUMPRODUCT((Plan!$F$48:$GG$48=12)*((Plan!F79:GG79="x2")/2)))-(SUMPRODUCT((Plan!$F$48:$GG$48=12)*((Plan!F79:GG79="k2")/2)))-(SUMPRODUCT((Plan!$F$48:$GG$48=12)*((Plan!F79:GG79="f2")/2)))</f>
        <v>0</v>
      </c>
    </row>
    <row r="28" spans="2:23" ht="18" customHeight="1">
      <c r="B28" s="27">
        <f>IF(Mitarbeiter!B29="","",Mitarbeiter!B29)</f>
      </c>
      <c r="C28" s="27">
        <f>IF(Mitarbeiter!C29="","",Mitarbeiter!C29)</f>
      </c>
      <c r="D28" s="27">
        <f>IF(Mitarbeiter!E29="","",Mitarbeiter!E29)</f>
      </c>
      <c r="E28" s="238">
        <f>Mitarbeiter!W29</f>
        <v>0</v>
      </c>
      <c r="F28" s="250">
        <f>COUNTIF(Plan!F37:GG37,"u")+(COUNTIF(Plan!F37:GG37,"u2")/2)+COUNTIF(Plan!F80:GG80,"u")+(COUNTIF(Plan!F80:GG80,"u2")/2)+COUNTIF(Plan!F37:GG37,"s")+COUNTIF(Plan!F80:GG80,"s")</f>
        <v>0</v>
      </c>
      <c r="G28" s="194">
        <f>COUNTIF(Plan!F37:GG37,"x")+(COUNTIF(Plan!F37:GG37,"x2")/2)+COUNTIF(Plan!F80:GG80,"x")+(COUNTIF(Plan!F80:GG80,"x2")/2)+COUNTIF(Plan!F37:GG37,"azv")+COUNTIF(Plan!F80:GG80,"azv")+COUNTIF(Plan!F37:GG37,"fza")+COUNTIF(Plan!F80:GG80,"fza")</f>
        <v>0</v>
      </c>
      <c r="H28" s="194">
        <f>COUNTIF(Plan!F37:GG37,"f")+(COUNTIF(Plan!F37:GG37,"f2")/2)+COUNTIF(Plan!F80:GG80,"f")+(COUNTIF(Plan!F80:GG80,"f2")/2)</f>
        <v>0</v>
      </c>
      <c r="I28" s="251">
        <f>COUNTIF(Plan!F37:GG37,"k")+(COUNTIF(Plan!F37:GG37,"k2")/2)+COUNTIF(Plan!F80:GG80,"k")+(COUNTIF(Plan!F80:GG80,"k2")/2)</f>
        <v>0</v>
      </c>
      <c r="J28" s="194">
        <f>COUNTIF(Plan!F37:GG37,"a")+COUNTIF(Plan!F80:GG80,"a")</f>
        <v>0</v>
      </c>
      <c r="K28" s="231">
        <f t="shared" si="0"/>
        <v>0</v>
      </c>
      <c r="L28" s="294">
        <f>(SUMPRODUCT((Plan!$F$5:$GG$5=1)*(Plan!F37:GG37&gt;0)))-(SUMPRODUCT((Plan!$F$5:$GG$5=1)*((Plan!F37:GG37="u2")/2)))-(SUMPRODUCT((Plan!$F$5:$GG$5=1)*((Plan!F37:GG37="x2")/2)))-(SUMPRODUCT((Plan!$F$5:$GG$5=1)*((Plan!F37:GG37="k2")/2)))-(SUMPRODUCT((Plan!$F$5:$GG$5=1)*((Plan!F37:GG37="f2")/2)))</f>
        <v>0</v>
      </c>
      <c r="M28" s="295">
        <f>(SUMPRODUCT((Plan!$F$5:$GG$5=2)*(Plan!F37:GG37&gt;0)))-(SUMPRODUCT((Plan!$F$5:$GG$5=2)*((Plan!F37:GG37="u2")/2)))-(SUMPRODUCT((Plan!$F$5:$GG$5=2)*((Plan!F37:GG37="x2")/2)))-(SUMPRODUCT((Plan!$F$5:$GG$5=2)*((Plan!F37:GG37="k2")/2)))-(SUMPRODUCT((Plan!$F$5:$GG$5=2)*((Plan!F37:GG37="f2")/2)))</f>
        <v>0</v>
      </c>
      <c r="N28" s="297">
        <f>(SUMPRODUCT((Plan!$F$5:$GG$5=3)*(Plan!F37:GG37&gt;0)))-(SUMPRODUCT((Plan!$F$5:$GG$5=3)*((Plan!F37:GG37="u2")/2)))-(SUMPRODUCT((Plan!$F$5:$GG$5=3)*((Plan!F37:GG37="x2")/2)))-(SUMPRODUCT((Plan!$F$5:$GG$5=3)*((Plan!F37:GG37="k2")/2)))-(SUMPRODUCT((Plan!$F$5:$GG$5=3)*((Plan!F37:GG37="f2")/2)))</f>
        <v>0</v>
      </c>
      <c r="O28" s="295">
        <f>(SUMPRODUCT((Plan!$F$5:$GG$5=4)*(Plan!F37:GG37&gt;0)))-(SUMPRODUCT((Plan!$F$5:$GG$5=4)*((Plan!F37:GG37="u2")/2)))-(SUMPRODUCT((Plan!$F$5:$GG$5=4)*((Plan!F37:GG37="x2")/2)))-(SUMPRODUCT((Plan!$F$5:$GG$5=4)*((Plan!F37:GG37="k2")/2)))-(SUMPRODUCT((Plan!$F$5:$GG$5=4)*((Plan!F37:GG37="f2")/2)))</f>
        <v>0</v>
      </c>
      <c r="P28" s="297">
        <f>(SUMPRODUCT((Plan!$F$5:$GG$5=5)*(Plan!F37:GG37&gt;0)))-(SUMPRODUCT((Plan!$F$5:$GG$5=5)*((Plan!F37:GG37="u2")/2)))-(SUMPRODUCT((Plan!$F$5:$GG$5=5)*((Plan!F37:GG37="x2")/2)))-(SUMPRODUCT((Plan!$F$5:$GG$5=5)*((Plan!F37:GG37="k2")/2)))-(SUMPRODUCT((Plan!$F$5:$GG$5=5)*((Plan!F37:GG37="f2")/2)))</f>
        <v>0</v>
      </c>
      <c r="Q28" s="295">
        <f>(SUMPRODUCT((Plan!$F$5:$GG$5=6)*(Plan!F37:GG37&gt;0)))-(SUMPRODUCT((Plan!$F$5:$GG$5=6)*((Plan!F37:GG37="u2")/2)))-(SUMPRODUCT((Plan!$F$5:$GG$5=6)*((Plan!F37:GG37="x2")/2)))-(SUMPRODUCT((Plan!$F$5:$GG$5=6)*((Plan!F37:GG37="k2")/2)))-(SUMPRODUCT((Plan!$F$5:$GG$5=6)*((Plan!F37:GG37="f2")/2)))</f>
        <v>0</v>
      </c>
      <c r="R28" s="297">
        <f>(SUMPRODUCT((Plan!$F$48:$GG$48=7)*(Plan!F80:GG80&gt;0)))-(SUMPRODUCT((Plan!$F$48:$GG$48=7)*((Plan!F80:GG80="u2")/2)))-(SUMPRODUCT((Plan!$F$48:$GG$48=7)*((Plan!F80:GG80="x2")/2)))-(SUMPRODUCT((Plan!$F$48:$GG$48=7)*((Plan!F80:GG80="k2")/2)))-(SUMPRODUCT((Plan!$F$48:$GG$48=7)*((Plan!F80:GG80="f2")/2)))</f>
        <v>0</v>
      </c>
      <c r="S28" s="295">
        <f>(SUMPRODUCT((Plan!$F$48:$GG$48=8)*(Plan!F80:GG80&gt;0)))-(SUMPRODUCT((Plan!$F$48:$GG$48=8)*((Plan!F80:GG80="u2")/2)))-(SUMPRODUCT((Plan!$F$48:$GG$48=8)*((Plan!F80:GG80="x2")/2)))-(SUMPRODUCT((Plan!$F$48:$GG$48=8)*((Plan!F80:GG80="k2")/2)))-(SUMPRODUCT((Plan!$F$48:$GG$48=8)*((Plan!F80:GG80="f2")/2)))</f>
        <v>0</v>
      </c>
      <c r="T28" s="297">
        <f>(SUMPRODUCT((Plan!$F$48:$GG$48=9)*(Plan!F80:GG80&gt;0)))-(SUMPRODUCT((Plan!$F$48:$GG$48=9)*((Plan!F80:GG80="u2")/2)))-(SUMPRODUCT((Plan!$F$48:$GG$48=9)*((Plan!F80:GG80="x2")/2)))-(SUMPRODUCT((Plan!$F$48:$GG$48=9)*((Plan!F80:GG80="k2")/2)))-(SUMPRODUCT((Plan!$F$48:$GG$48=9)*((Plan!F80:GG80="f2")/2)))</f>
        <v>0</v>
      </c>
      <c r="U28" s="295">
        <f>(SUMPRODUCT((Plan!$F$48:$GG$48=10)*(Plan!F80:GG80&gt;0)))-(SUMPRODUCT((Plan!$F$48:$GG$48=10)*((Plan!F80:GG80="u2")/2)))-(SUMPRODUCT((Plan!$F$48:$GG$48=10)*((Plan!F80:GG80="x2")/2)))-(SUMPRODUCT((Plan!$F$48:$GG$48=10)*((Plan!F80:GG80="k2")/2)))-(SUMPRODUCT((Plan!$F$48:$GG$48=10)*((Plan!F80:GG80="f2")/2)))</f>
        <v>0</v>
      </c>
      <c r="V28" s="297">
        <f>(SUMPRODUCT((Plan!$F$48:$GG$48=11)*(Plan!F80:GG80&gt;0)))-(SUMPRODUCT((Plan!$F$48:$GG$48=11)*((Plan!F80:GG80="u2")/2)))-(SUMPRODUCT((Plan!$F$48:$GG$48=11)*((Plan!F80:GG80="x2")/2)))-(SUMPRODUCT((Plan!$F$48:$GG$48=11)*((Plan!F80:GG80="k2")/2)))-(SUMPRODUCT((Plan!$F$48:$GG$48=11)*((Plan!F80:GG80="f2")/2)))</f>
        <v>0</v>
      </c>
      <c r="W28" s="295">
        <f>(SUMPRODUCT((Plan!$F$48:$GG$48=12)*(Plan!F80:GG80&gt;0)))-(SUMPRODUCT((Plan!$F$48:$GG$48=12)*((Plan!F80:GG80="u2")/2)))-(SUMPRODUCT((Plan!$F$48:$GG$48=12)*((Plan!F80:GG80="x2")/2)))-(SUMPRODUCT((Plan!$F$48:$GG$48=12)*((Plan!F80:GG80="k2")/2)))-(SUMPRODUCT((Plan!$F$48:$GG$48=12)*((Plan!F80:GG80="f2")/2)))</f>
        <v>0</v>
      </c>
    </row>
    <row r="29" spans="2:23" ht="18" customHeight="1">
      <c r="B29" s="27">
        <f>IF(Mitarbeiter!B30="","",Mitarbeiter!B30)</f>
      </c>
      <c r="C29" s="27">
        <f>IF(Mitarbeiter!C30="","",Mitarbeiter!C30)</f>
      </c>
      <c r="D29" s="27">
        <f>IF(Mitarbeiter!E30="","",Mitarbeiter!E30)</f>
      </c>
      <c r="E29" s="238">
        <f>Mitarbeiter!W30</f>
        <v>0</v>
      </c>
      <c r="F29" s="250">
        <f>COUNTIF(Plan!F38:GG38,"u")+(COUNTIF(Plan!F38:GG38,"u2")/2)+COUNTIF(Plan!F81:GG81,"u")+(COUNTIF(Plan!F81:GG81,"u2")/2)+COUNTIF(Plan!F38:GG38,"s")+COUNTIF(Plan!F81:GG81,"s")</f>
        <v>0</v>
      </c>
      <c r="G29" s="194">
        <f>COUNTIF(Plan!F38:GG38,"x")+(COUNTIF(Plan!F38:GG38,"x2")/2)+COUNTIF(Plan!F81:GG81,"x")+(COUNTIF(Plan!F81:GG81,"x2")/2)+COUNTIF(Plan!F38:GG38,"azv")+COUNTIF(Plan!F81:GG81,"azv")+COUNTIF(Plan!F38:GG38,"fza")+COUNTIF(Plan!F81:GG81,"fza")</f>
        <v>0</v>
      </c>
      <c r="H29" s="194">
        <f>COUNTIF(Plan!F38:GG38,"f")+(COUNTIF(Plan!F38:GG38,"f2")/2)+COUNTIF(Plan!F81:GG81,"f")+(COUNTIF(Plan!F81:GG81,"f2")/2)</f>
        <v>0</v>
      </c>
      <c r="I29" s="251">
        <f>COUNTIF(Plan!F38:GG38,"k")+(COUNTIF(Plan!F38:GG38,"k2")/2)+COUNTIF(Plan!F81:GG81,"k")+(COUNTIF(Plan!F81:GG81,"k2")/2)</f>
        <v>0</v>
      </c>
      <c r="J29" s="194">
        <f>COUNTIF(Plan!F38:GG38,"a")+COUNTIF(Plan!F81:GG81,"a")</f>
        <v>0</v>
      </c>
      <c r="K29" s="231">
        <f t="shared" si="0"/>
        <v>0</v>
      </c>
      <c r="L29" s="294">
        <f>(SUMPRODUCT((Plan!$F$5:$GG$5=1)*(Plan!F38:GG38&gt;0)))-(SUMPRODUCT((Plan!$F$5:$GG$5=1)*((Plan!F38:GG38="u2")/2)))-(SUMPRODUCT((Plan!$F$5:$GG$5=1)*((Plan!F38:GG38="x2")/2)))-(SUMPRODUCT((Plan!$F$5:$GG$5=1)*((Plan!F38:GG38="k2")/2)))-(SUMPRODUCT((Plan!$F$5:$GG$5=1)*((Plan!F38:GG38="f2")/2)))</f>
        <v>0</v>
      </c>
      <c r="M29" s="295">
        <f>(SUMPRODUCT((Plan!$F$5:$GG$5=2)*(Plan!F38:GG38&gt;0)))-(SUMPRODUCT((Plan!$F$5:$GG$5=2)*((Plan!F38:GG38="u2")/2)))-(SUMPRODUCT((Plan!$F$5:$GG$5=2)*((Plan!F38:GG38="x2")/2)))-(SUMPRODUCT((Plan!$F$5:$GG$5=2)*((Plan!F38:GG38="k2")/2)))-(SUMPRODUCT((Plan!$F$5:$GG$5=2)*((Plan!F38:GG38="f2")/2)))</f>
        <v>0</v>
      </c>
      <c r="N29" s="297">
        <f>(SUMPRODUCT((Plan!$F$5:$GG$5=3)*(Plan!F38:GG38&gt;0)))-(SUMPRODUCT((Plan!$F$5:$GG$5=3)*((Plan!F38:GG38="u2")/2)))-(SUMPRODUCT((Plan!$F$5:$GG$5=3)*((Plan!F38:GG38="x2")/2)))-(SUMPRODUCT((Plan!$F$5:$GG$5=3)*((Plan!F38:GG38="k2")/2)))-(SUMPRODUCT((Plan!$F$5:$GG$5=3)*((Plan!F38:GG38="f2")/2)))</f>
        <v>0</v>
      </c>
      <c r="O29" s="295">
        <f>(SUMPRODUCT((Plan!$F$5:$GG$5=4)*(Plan!F38:GG38&gt;0)))-(SUMPRODUCT((Plan!$F$5:$GG$5=4)*((Plan!F38:GG38="u2")/2)))-(SUMPRODUCT((Plan!$F$5:$GG$5=4)*((Plan!F38:GG38="x2")/2)))-(SUMPRODUCT((Plan!$F$5:$GG$5=4)*((Plan!F38:GG38="k2")/2)))-(SUMPRODUCT((Plan!$F$5:$GG$5=4)*((Plan!F38:GG38="f2")/2)))</f>
        <v>0</v>
      </c>
      <c r="P29" s="297">
        <f>(SUMPRODUCT((Plan!$F$5:$GG$5=5)*(Plan!F38:GG38&gt;0)))-(SUMPRODUCT((Plan!$F$5:$GG$5=5)*((Plan!F38:GG38="u2")/2)))-(SUMPRODUCT((Plan!$F$5:$GG$5=5)*((Plan!F38:GG38="x2")/2)))-(SUMPRODUCT((Plan!$F$5:$GG$5=5)*((Plan!F38:GG38="k2")/2)))-(SUMPRODUCT((Plan!$F$5:$GG$5=5)*((Plan!F38:GG38="f2")/2)))</f>
        <v>0</v>
      </c>
      <c r="Q29" s="295">
        <f>(SUMPRODUCT((Plan!$F$5:$GG$5=6)*(Plan!F38:GG38&gt;0)))-(SUMPRODUCT((Plan!$F$5:$GG$5=6)*((Plan!F38:GG38="u2")/2)))-(SUMPRODUCT((Plan!$F$5:$GG$5=6)*((Plan!F38:GG38="x2")/2)))-(SUMPRODUCT((Plan!$F$5:$GG$5=6)*((Plan!F38:GG38="k2")/2)))-(SUMPRODUCT((Plan!$F$5:$GG$5=6)*((Plan!F38:GG38="f2")/2)))</f>
        <v>0</v>
      </c>
      <c r="R29" s="297">
        <f>(SUMPRODUCT((Plan!$F$48:$GG$48=7)*(Plan!F81:GG81&gt;0)))-(SUMPRODUCT((Plan!$F$48:$GG$48=7)*((Plan!F81:GG81="u2")/2)))-(SUMPRODUCT((Plan!$F$48:$GG$48=7)*((Plan!F81:GG81="x2")/2)))-(SUMPRODUCT((Plan!$F$48:$GG$48=7)*((Plan!F81:GG81="k2")/2)))-(SUMPRODUCT((Plan!$F$48:$GG$48=7)*((Plan!F81:GG81="f2")/2)))</f>
        <v>0</v>
      </c>
      <c r="S29" s="295">
        <f>(SUMPRODUCT((Plan!$F$48:$GG$48=8)*(Plan!F81:GG81&gt;0)))-(SUMPRODUCT((Plan!$F$48:$GG$48=8)*((Plan!F81:GG81="u2")/2)))-(SUMPRODUCT((Plan!$F$48:$GG$48=8)*((Plan!F81:GG81="x2")/2)))-(SUMPRODUCT((Plan!$F$48:$GG$48=8)*((Plan!F81:GG81="k2")/2)))-(SUMPRODUCT((Plan!$F$48:$GG$48=8)*((Plan!F81:GG81="f2")/2)))</f>
        <v>0</v>
      </c>
      <c r="T29" s="297">
        <f>(SUMPRODUCT((Plan!$F$48:$GG$48=9)*(Plan!F81:GG81&gt;0)))-(SUMPRODUCT((Plan!$F$48:$GG$48=9)*((Plan!F81:GG81="u2")/2)))-(SUMPRODUCT((Plan!$F$48:$GG$48=9)*((Plan!F81:GG81="x2")/2)))-(SUMPRODUCT((Plan!$F$48:$GG$48=9)*((Plan!F81:GG81="k2")/2)))-(SUMPRODUCT((Plan!$F$48:$GG$48=9)*((Plan!F81:GG81="f2")/2)))</f>
        <v>0</v>
      </c>
      <c r="U29" s="295">
        <f>(SUMPRODUCT((Plan!$F$48:$GG$48=10)*(Plan!F81:GG81&gt;0)))-(SUMPRODUCT((Plan!$F$48:$GG$48=10)*((Plan!F81:GG81="u2")/2)))-(SUMPRODUCT((Plan!$F$48:$GG$48=10)*((Plan!F81:GG81="x2")/2)))-(SUMPRODUCT((Plan!$F$48:$GG$48=10)*((Plan!F81:GG81="k2")/2)))-(SUMPRODUCT((Plan!$F$48:$GG$48=10)*((Plan!F81:GG81="f2")/2)))</f>
        <v>0</v>
      </c>
      <c r="V29" s="297">
        <f>(SUMPRODUCT((Plan!$F$48:$GG$48=11)*(Plan!F81:GG81&gt;0)))-(SUMPRODUCT((Plan!$F$48:$GG$48=11)*((Plan!F81:GG81="u2")/2)))-(SUMPRODUCT((Plan!$F$48:$GG$48=11)*((Plan!F81:GG81="x2")/2)))-(SUMPRODUCT((Plan!$F$48:$GG$48=11)*((Plan!F81:GG81="k2")/2)))-(SUMPRODUCT((Plan!$F$48:$GG$48=11)*((Plan!F81:GG81="f2")/2)))</f>
        <v>0</v>
      </c>
      <c r="W29" s="295">
        <f>(SUMPRODUCT((Plan!$F$48:$GG$48=12)*(Plan!F81:GG81&gt;0)))-(SUMPRODUCT((Plan!$F$48:$GG$48=12)*((Plan!F81:GG81="u2")/2)))-(SUMPRODUCT((Plan!$F$48:$GG$48=12)*((Plan!F81:GG81="x2")/2)))-(SUMPRODUCT((Plan!$F$48:$GG$48=12)*((Plan!F81:GG81="k2")/2)))-(SUMPRODUCT((Plan!$F$48:$GG$48=12)*((Plan!F81:GG81="f2")/2)))</f>
        <v>0</v>
      </c>
    </row>
    <row r="30" spans="2:23" ht="18" customHeight="1">
      <c r="B30" s="27">
        <f>IF(Mitarbeiter!B31="","",Mitarbeiter!B31)</f>
      </c>
      <c r="C30" s="27">
        <f>IF(Mitarbeiter!C31="","",Mitarbeiter!C31)</f>
      </c>
      <c r="D30" s="27">
        <f>IF(Mitarbeiter!E31="","",Mitarbeiter!E31)</f>
      </c>
      <c r="E30" s="238">
        <f>Mitarbeiter!W31</f>
        <v>0</v>
      </c>
      <c r="F30" s="250">
        <f>COUNTIF(Plan!F39:GG39,"u")+(COUNTIF(Plan!F39:GG39,"u2")/2)+COUNTIF(Plan!F82:GG82,"u")+(COUNTIF(Plan!F82:GG82,"u2")/2)+COUNTIF(Plan!F39:GG39,"s")+COUNTIF(Plan!F82:GG82,"s")</f>
        <v>0</v>
      </c>
      <c r="G30" s="194">
        <f>COUNTIF(Plan!F39:GG39,"x")+(COUNTIF(Plan!F39:GG39,"x2")/2)+COUNTIF(Plan!F82:GG82,"x")+(COUNTIF(Plan!F82:GG82,"x2")/2)+COUNTIF(Plan!F39:GG39,"azv")+COUNTIF(Plan!F82:GG82,"azv")+COUNTIF(Plan!F39:GG39,"fza")+COUNTIF(Plan!F82:GG82,"fza")</f>
        <v>0</v>
      </c>
      <c r="H30" s="194">
        <f>COUNTIF(Plan!F39:GG39,"f")+(COUNTIF(Plan!F39:GG39,"f2")/2)+COUNTIF(Plan!F82:GG82,"f")+(COUNTIF(Plan!F82:GG82,"f2")/2)</f>
        <v>0</v>
      </c>
      <c r="I30" s="251">
        <f>COUNTIF(Plan!F39:GG39,"k")+(COUNTIF(Plan!F39:GG39,"k2")/2)+COUNTIF(Plan!F82:GG82,"k")+(COUNTIF(Plan!F82:GG82,"k2")/2)</f>
        <v>0</v>
      </c>
      <c r="J30" s="194">
        <f>COUNTIF(Plan!F39:GG39,"a")+COUNTIF(Plan!F82:GG82,"a")</f>
        <v>0</v>
      </c>
      <c r="K30" s="231">
        <f t="shared" si="0"/>
        <v>0</v>
      </c>
      <c r="L30" s="294">
        <f>(SUMPRODUCT((Plan!$F$5:$GG$5=1)*(Plan!F39:GG39&gt;0)))-(SUMPRODUCT((Plan!$F$5:$GG$5=1)*((Plan!F39:GG39="u2")/2)))-(SUMPRODUCT((Plan!$F$5:$GG$5=1)*((Plan!F39:GG39="x2")/2)))-(SUMPRODUCT((Plan!$F$5:$GG$5=1)*((Plan!F39:GG39="k2")/2)))-(SUMPRODUCT((Plan!$F$5:$GG$5=1)*((Plan!F39:GG39="f2")/2)))</f>
        <v>0</v>
      </c>
      <c r="M30" s="295">
        <f>(SUMPRODUCT((Plan!$F$5:$GG$5=2)*(Plan!F39:GG39&gt;0)))-(SUMPRODUCT((Plan!$F$5:$GG$5=2)*((Plan!F39:GG39="u2")/2)))-(SUMPRODUCT((Plan!$F$5:$GG$5=2)*((Plan!F39:GG39="x2")/2)))-(SUMPRODUCT((Plan!$F$5:$GG$5=2)*((Plan!F39:GG39="k2")/2)))-(SUMPRODUCT((Plan!$F$5:$GG$5=2)*((Plan!F39:GG39="f2")/2)))</f>
        <v>0</v>
      </c>
      <c r="N30" s="297">
        <f>(SUMPRODUCT((Plan!$F$5:$GG$5=3)*(Plan!F39:GG39&gt;0)))-(SUMPRODUCT((Plan!$F$5:$GG$5=3)*((Plan!F39:GG39="u2")/2)))-(SUMPRODUCT((Plan!$F$5:$GG$5=3)*((Plan!F39:GG39="x2")/2)))-(SUMPRODUCT((Plan!$F$5:$GG$5=3)*((Plan!F39:GG39="k2")/2)))-(SUMPRODUCT((Plan!$F$5:$GG$5=3)*((Plan!F39:GG39="f2")/2)))</f>
        <v>0</v>
      </c>
      <c r="O30" s="295">
        <f>(SUMPRODUCT((Plan!$F$5:$GG$5=4)*(Plan!F39:GG39&gt;0)))-(SUMPRODUCT((Plan!$F$5:$GG$5=4)*((Plan!F39:GG39="u2")/2)))-(SUMPRODUCT((Plan!$F$5:$GG$5=4)*((Plan!F39:GG39="x2")/2)))-(SUMPRODUCT((Plan!$F$5:$GG$5=4)*((Plan!F39:GG39="k2")/2)))-(SUMPRODUCT((Plan!$F$5:$GG$5=4)*((Plan!F39:GG39="f2")/2)))</f>
        <v>0</v>
      </c>
      <c r="P30" s="297">
        <f>(SUMPRODUCT((Plan!$F$5:$GG$5=5)*(Plan!F39:GG39&gt;0)))-(SUMPRODUCT((Plan!$F$5:$GG$5=5)*((Plan!F39:GG39="u2")/2)))-(SUMPRODUCT((Plan!$F$5:$GG$5=5)*((Plan!F39:GG39="x2")/2)))-(SUMPRODUCT((Plan!$F$5:$GG$5=5)*((Plan!F39:GG39="k2")/2)))-(SUMPRODUCT((Plan!$F$5:$GG$5=5)*((Plan!F39:GG39="f2")/2)))</f>
        <v>0</v>
      </c>
      <c r="Q30" s="295">
        <f>(SUMPRODUCT((Plan!$F$5:$GG$5=6)*(Plan!F39:GG39&gt;0)))-(SUMPRODUCT((Plan!$F$5:$GG$5=6)*((Plan!F39:GG39="u2")/2)))-(SUMPRODUCT((Plan!$F$5:$GG$5=6)*((Plan!F39:GG39="x2")/2)))-(SUMPRODUCT((Plan!$F$5:$GG$5=6)*((Plan!F39:GG39="k2")/2)))-(SUMPRODUCT((Plan!$F$5:$GG$5=6)*((Plan!F39:GG39="f2")/2)))</f>
        <v>0</v>
      </c>
      <c r="R30" s="297">
        <f>(SUMPRODUCT((Plan!$F$48:$GG$48=7)*(Plan!F82:GG82&gt;0)))-(SUMPRODUCT((Plan!$F$48:$GG$48=7)*((Plan!F82:GG82="u2")/2)))-(SUMPRODUCT((Plan!$F$48:$GG$48=7)*((Plan!F82:GG82="x2")/2)))-(SUMPRODUCT((Plan!$F$48:$GG$48=7)*((Plan!F82:GG82="k2")/2)))-(SUMPRODUCT((Plan!$F$48:$GG$48=7)*((Plan!F82:GG82="f2")/2)))</f>
        <v>0</v>
      </c>
      <c r="S30" s="295">
        <f>(SUMPRODUCT((Plan!$F$48:$GG$48=8)*(Plan!F82:GG82&gt;0)))-(SUMPRODUCT((Plan!$F$48:$GG$48=8)*((Plan!F82:GG82="u2")/2)))-(SUMPRODUCT((Plan!$F$48:$GG$48=8)*((Plan!F82:GG82="x2")/2)))-(SUMPRODUCT((Plan!$F$48:$GG$48=8)*((Plan!F82:GG82="k2")/2)))-(SUMPRODUCT((Plan!$F$48:$GG$48=8)*((Plan!F82:GG82="f2")/2)))</f>
        <v>0</v>
      </c>
      <c r="T30" s="297">
        <f>(SUMPRODUCT((Plan!$F$48:$GG$48=9)*(Plan!F82:GG82&gt;0)))-(SUMPRODUCT((Plan!$F$48:$GG$48=9)*((Plan!F82:GG82="u2")/2)))-(SUMPRODUCT((Plan!$F$48:$GG$48=9)*((Plan!F82:GG82="x2")/2)))-(SUMPRODUCT((Plan!$F$48:$GG$48=9)*((Plan!F82:GG82="k2")/2)))-(SUMPRODUCT((Plan!$F$48:$GG$48=9)*((Plan!F82:GG82="f2")/2)))</f>
        <v>0</v>
      </c>
      <c r="U30" s="295">
        <f>(SUMPRODUCT((Plan!$F$48:$GG$48=10)*(Plan!F82:GG82&gt;0)))-(SUMPRODUCT((Plan!$F$48:$GG$48=10)*((Plan!F82:GG82="u2")/2)))-(SUMPRODUCT((Plan!$F$48:$GG$48=10)*((Plan!F82:GG82="x2")/2)))-(SUMPRODUCT((Plan!$F$48:$GG$48=10)*((Plan!F82:GG82="k2")/2)))-(SUMPRODUCT((Plan!$F$48:$GG$48=10)*((Plan!F82:GG82="f2")/2)))</f>
        <v>0</v>
      </c>
      <c r="V30" s="297">
        <f>(SUMPRODUCT((Plan!$F$48:$GG$48=11)*(Plan!F82:GG82&gt;0)))-(SUMPRODUCT((Plan!$F$48:$GG$48=11)*((Plan!F82:GG82="u2")/2)))-(SUMPRODUCT((Plan!$F$48:$GG$48=11)*((Plan!F82:GG82="x2")/2)))-(SUMPRODUCT((Plan!$F$48:$GG$48=11)*((Plan!F82:GG82="k2")/2)))-(SUMPRODUCT((Plan!$F$48:$GG$48=11)*((Plan!F82:GG82="f2")/2)))</f>
        <v>0</v>
      </c>
      <c r="W30" s="295">
        <f>(SUMPRODUCT((Plan!$F$48:$GG$48=12)*(Plan!F82:GG82&gt;0)))-(SUMPRODUCT((Plan!$F$48:$GG$48=12)*((Plan!F82:GG82="u2")/2)))-(SUMPRODUCT((Plan!$F$48:$GG$48=12)*((Plan!F82:GG82="x2")/2)))-(SUMPRODUCT((Plan!$F$48:$GG$48=12)*((Plan!F82:GG82="k2")/2)))-(SUMPRODUCT((Plan!$F$48:$GG$48=12)*((Plan!F82:GG82="f2")/2)))</f>
        <v>0</v>
      </c>
    </row>
    <row r="31" spans="2:23" ht="18" customHeight="1">
      <c r="B31" s="27">
        <f>IF(Mitarbeiter!B32="","",Mitarbeiter!B32)</f>
      </c>
      <c r="C31" s="27">
        <f>IF(Mitarbeiter!C32="","",Mitarbeiter!C32)</f>
      </c>
      <c r="D31" s="27">
        <f>IF(Mitarbeiter!E32="","",Mitarbeiter!E32)</f>
      </c>
      <c r="E31" s="238">
        <f>Mitarbeiter!W32</f>
        <v>0</v>
      </c>
      <c r="F31" s="250">
        <f>COUNTIF(Plan!F40:GG40,"u")+(COUNTIF(Plan!F40:GG40,"u2")/2)+COUNTIF(Plan!F83:GG83,"u")+(COUNTIF(Plan!F83:GG83,"u2")/2)+COUNTIF(Plan!F40:GG40,"s")+COUNTIF(Plan!F83:GG83,"s")</f>
        <v>0</v>
      </c>
      <c r="G31" s="194">
        <f>COUNTIF(Plan!F40:GG40,"x")+(COUNTIF(Plan!F40:GG40,"x2")/2)+COUNTIF(Plan!F83:GG83,"x")+(COUNTIF(Plan!F83:GG83,"x2")/2)+COUNTIF(Plan!F40:GG40,"azv")+COUNTIF(Plan!F83:GG83,"azv")+COUNTIF(Plan!F40:GG40,"fza")+COUNTIF(Plan!F83:GG83,"fza")</f>
        <v>0</v>
      </c>
      <c r="H31" s="194">
        <f>COUNTIF(Plan!F40:GG40,"f")+(COUNTIF(Plan!F40:GG40,"f2")/2)+COUNTIF(Plan!F83:GG83,"f")+(COUNTIF(Plan!F83:GG83,"f2")/2)</f>
        <v>0</v>
      </c>
      <c r="I31" s="251">
        <f>COUNTIF(Plan!F40:GG40,"k")+(COUNTIF(Plan!F40:GG40,"k2")/2)+COUNTIF(Plan!F83:GG83,"k")+(COUNTIF(Plan!F83:GG83,"k2")/2)</f>
        <v>0</v>
      </c>
      <c r="J31" s="194">
        <f>COUNTIF(Plan!F40:GG40,"a")+COUNTIF(Plan!F83:GG83,"a")</f>
        <v>0</v>
      </c>
      <c r="K31" s="231">
        <f t="shared" si="0"/>
        <v>0</v>
      </c>
      <c r="L31" s="294">
        <f>(SUMPRODUCT((Plan!$F$5:$GG$5=1)*(Plan!F40:GG40&gt;0)))-(SUMPRODUCT((Plan!$F$5:$GG$5=1)*((Plan!F40:GG40="u2")/2)))-(SUMPRODUCT((Plan!$F$5:$GG$5=1)*((Plan!F40:GG40="x2")/2)))-(SUMPRODUCT((Plan!$F$5:$GG$5=1)*((Plan!F40:GG40="k2")/2)))-(SUMPRODUCT((Plan!$F$5:$GG$5=1)*((Plan!F40:GG40="f2")/2)))</f>
        <v>0</v>
      </c>
      <c r="M31" s="295">
        <f>(SUMPRODUCT((Plan!$F$5:$GG$5=2)*(Plan!F40:GG40&gt;0)))-(SUMPRODUCT((Plan!$F$5:$GG$5=2)*((Plan!F40:GG40="u2")/2)))-(SUMPRODUCT((Plan!$F$5:$GG$5=2)*((Plan!F40:GG40="x2")/2)))-(SUMPRODUCT((Plan!$F$5:$GG$5=2)*((Plan!F40:GG40="k2")/2)))-(SUMPRODUCT((Plan!$F$5:$GG$5=2)*((Plan!F40:GG40="f2")/2)))</f>
        <v>0</v>
      </c>
      <c r="N31" s="297">
        <f>(SUMPRODUCT((Plan!$F$5:$GG$5=3)*(Plan!F40:GG40&gt;0)))-(SUMPRODUCT((Plan!$F$5:$GG$5=3)*((Plan!F40:GG40="u2")/2)))-(SUMPRODUCT((Plan!$F$5:$GG$5=3)*((Plan!F40:GG40="x2")/2)))-(SUMPRODUCT((Plan!$F$5:$GG$5=3)*((Plan!F40:GG40="k2")/2)))-(SUMPRODUCT((Plan!$F$5:$GG$5=3)*((Plan!F40:GG40="f2")/2)))</f>
        <v>0</v>
      </c>
      <c r="O31" s="295">
        <f>(SUMPRODUCT((Plan!$F$5:$GG$5=4)*(Plan!F40:GG40&gt;0)))-(SUMPRODUCT((Plan!$F$5:$GG$5=4)*((Plan!F40:GG40="u2")/2)))-(SUMPRODUCT((Plan!$F$5:$GG$5=4)*((Plan!F40:GG40="x2")/2)))-(SUMPRODUCT((Plan!$F$5:$GG$5=4)*((Plan!F40:GG40="k2")/2)))-(SUMPRODUCT((Plan!$F$5:$GG$5=4)*((Plan!F40:GG40="f2")/2)))</f>
        <v>0</v>
      </c>
      <c r="P31" s="297">
        <f>(SUMPRODUCT((Plan!$F$5:$GG$5=5)*(Plan!F40:GG40&gt;0)))-(SUMPRODUCT((Plan!$F$5:$GG$5=5)*((Plan!F40:GG40="u2")/2)))-(SUMPRODUCT((Plan!$F$5:$GG$5=5)*((Plan!F40:GG40="x2")/2)))-(SUMPRODUCT((Plan!$F$5:$GG$5=5)*((Plan!F40:GG40="k2")/2)))-(SUMPRODUCT((Plan!$F$5:$GG$5=5)*((Plan!F40:GG40="f2")/2)))</f>
        <v>0</v>
      </c>
      <c r="Q31" s="295">
        <f>(SUMPRODUCT((Plan!$F$5:$GG$5=6)*(Plan!F40:GG40&gt;0)))-(SUMPRODUCT((Plan!$F$5:$GG$5=6)*((Plan!F40:GG40="u2")/2)))-(SUMPRODUCT((Plan!$F$5:$GG$5=6)*((Plan!F40:GG40="x2")/2)))-(SUMPRODUCT((Plan!$F$5:$GG$5=6)*((Plan!F40:GG40="k2")/2)))-(SUMPRODUCT((Plan!$F$5:$GG$5=6)*((Plan!F40:GG40="f2")/2)))</f>
        <v>0</v>
      </c>
      <c r="R31" s="297">
        <f>(SUMPRODUCT((Plan!$F$48:$GG$48=7)*(Plan!F83:GG83&gt;0)))-(SUMPRODUCT((Plan!$F$48:$GG$48=7)*((Plan!F83:GG83="u2")/2)))-(SUMPRODUCT((Plan!$F$48:$GG$48=7)*((Plan!F83:GG83="x2")/2)))-(SUMPRODUCT((Plan!$F$48:$GG$48=7)*((Plan!F83:GG83="k2")/2)))-(SUMPRODUCT((Plan!$F$48:$GG$48=7)*((Plan!F83:GG83="f2")/2)))</f>
        <v>0</v>
      </c>
      <c r="S31" s="295">
        <f>(SUMPRODUCT((Plan!$F$48:$GG$48=8)*(Plan!F83:GG83&gt;0)))-(SUMPRODUCT((Plan!$F$48:$GG$48=8)*((Plan!F83:GG83="u2")/2)))-(SUMPRODUCT((Plan!$F$48:$GG$48=8)*((Plan!F83:GG83="x2")/2)))-(SUMPRODUCT((Plan!$F$48:$GG$48=8)*((Plan!F83:GG83="k2")/2)))-(SUMPRODUCT((Plan!$F$48:$GG$48=8)*((Plan!F83:GG83="f2")/2)))</f>
        <v>0</v>
      </c>
      <c r="T31" s="297">
        <f>(SUMPRODUCT((Plan!$F$48:$GG$48=9)*(Plan!F83:GG83&gt;0)))-(SUMPRODUCT((Plan!$F$48:$GG$48=9)*((Plan!F83:GG83="u2")/2)))-(SUMPRODUCT((Plan!$F$48:$GG$48=9)*((Plan!F83:GG83="x2")/2)))-(SUMPRODUCT((Plan!$F$48:$GG$48=9)*((Plan!F83:GG83="k2")/2)))-(SUMPRODUCT((Plan!$F$48:$GG$48=9)*((Plan!F83:GG83="f2")/2)))</f>
        <v>0</v>
      </c>
      <c r="U31" s="295">
        <f>(SUMPRODUCT((Plan!$F$48:$GG$48=10)*(Plan!F83:GG83&gt;0)))-(SUMPRODUCT((Plan!$F$48:$GG$48=10)*((Plan!F83:GG83="u2")/2)))-(SUMPRODUCT((Plan!$F$48:$GG$48=10)*((Plan!F83:GG83="x2")/2)))-(SUMPRODUCT((Plan!$F$48:$GG$48=10)*((Plan!F83:GG83="k2")/2)))-(SUMPRODUCT((Plan!$F$48:$GG$48=10)*((Plan!F83:GG83="f2")/2)))</f>
        <v>0</v>
      </c>
      <c r="V31" s="297">
        <f>(SUMPRODUCT((Plan!$F$48:$GG$48=11)*(Plan!F83:GG83&gt;0)))-(SUMPRODUCT((Plan!$F$48:$GG$48=11)*((Plan!F83:GG83="u2")/2)))-(SUMPRODUCT((Plan!$F$48:$GG$48=11)*((Plan!F83:GG83="x2")/2)))-(SUMPRODUCT((Plan!$F$48:$GG$48=11)*((Plan!F83:GG83="k2")/2)))-(SUMPRODUCT((Plan!$F$48:$GG$48=11)*((Plan!F83:GG83="f2")/2)))</f>
        <v>0</v>
      </c>
      <c r="W31" s="295">
        <f>(SUMPRODUCT((Plan!$F$48:$GG$48=12)*(Plan!F83:GG83&gt;0)))-(SUMPRODUCT((Plan!$F$48:$GG$48=12)*((Plan!F83:GG83="u2")/2)))-(SUMPRODUCT((Plan!$F$48:$GG$48=12)*((Plan!F83:GG83="x2")/2)))-(SUMPRODUCT((Plan!$F$48:$GG$48=12)*((Plan!F83:GG83="k2")/2)))-(SUMPRODUCT((Plan!$F$48:$GG$48=12)*((Plan!F83:GG83="f2")/2)))</f>
        <v>0</v>
      </c>
    </row>
    <row r="32" spans="2:23" ht="18" customHeight="1">
      <c r="B32" s="27">
        <f>IF(Mitarbeiter!B33="","",Mitarbeiter!B33)</f>
      </c>
      <c r="C32" s="27">
        <f>IF(Mitarbeiter!C33="","",Mitarbeiter!C33)</f>
      </c>
      <c r="D32" s="27">
        <f>IF(Mitarbeiter!E33="","",Mitarbeiter!E33)</f>
      </c>
      <c r="E32" s="238">
        <f>Mitarbeiter!W33</f>
        <v>0</v>
      </c>
      <c r="F32" s="250">
        <f>COUNTIF(Plan!F41:GG41,"u")+(COUNTIF(Plan!F41:GG41,"u2")/2)+COUNTIF(Plan!F84:GG84,"u")+(COUNTIF(Plan!F84:GG84,"u2")/2)+COUNTIF(Plan!F41:GG41,"s")+COUNTIF(Plan!F84:GG84,"s")</f>
        <v>0</v>
      </c>
      <c r="G32" s="194">
        <f>COUNTIF(Plan!F41:GG41,"x")+(COUNTIF(Plan!F41:GG41,"x2")/2)+COUNTIF(Plan!F84:GG84,"x")+(COUNTIF(Plan!F84:GG84,"x2")/2)+COUNTIF(Plan!F41:GG41,"azv")+COUNTIF(Plan!F84:GG84,"azv")+COUNTIF(Plan!F41:GG41,"fza")+COUNTIF(Plan!F84:GG84,"fza")</f>
        <v>0</v>
      </c>
      <c r="H32" s="194">
        <f>COUNTIF(Plan!F41:GG41,"f")+(COUNTIF(Plan!F41:GG41,"f2")/2)+COUNTIF(Plan!F84:GG84,"f")+(COUNTIF(Plan!F84:GG84,"f2")/2)</f>
        <v>0</v>
      </c>
      <c r="I32" s="251">
        <f>COUNTIF(Plan!F41:GG41,"k")+(COUNTIF(Plan!F41:GG41,"k2")/2)+COUNTIF(Plan!F84:GG84,"k")+(COUNTIF(Plan!F84:GG84,"k2")/2)</f>
        <v>0</v>
      </c>
      <c r="J32" s="194">
        <f>COUNTIF(Plan!F41:GG41,"a")+COUNTIF(Plan!F84:GG84,"a")</f>
        <v>0</v>
      </c>
      <c r="K32" s="231">
        <f t="shared" si="0"/>
        <v>0</v>
      </c>
      <c r="L32" s="294">
        <f>(SUMPRODUCT((Plan!$F$5:$GG$5=1)*(Plan!F41:GG41&gt;0)))-(SUMPRODUCT((Plan!$F$5:$GG$5=1)*((Plan!F41:GG41="u2")/2)))-(SUMPRODUCT((Plan!$F$5:$GG$5=1)*((Plan!F41:GG41="x2")/2)))-(SUMPRODUCT((Plan!$F$5:$GG$5=1)*((Plan!F41:GG41="k2")/2)))-(SUMPRODUCT((Plan!$F$5:$GG$5=1)*((Plan!F41:GG41="f2")/2)))</f>
        <v>0</v>
      </c>
      <c r="M32" s="295">
        <f>(SUMPRODUCT((Plan!$F$5:$GG$5=2)*(Plan!F41:GG41&gt;0)))-(SUMPRODUCT((Plan!$F$5:$GG$5=2)*((Plan!F41:GG41="u2")/2)))-(SUMPRODUCT((Plan!$F$5:$GG$5=2)*((Plan!F41:GG41="x2")/2)))-(SUMPRODUCT((Plan!$F$5:$GG$5=2)*((Plan!F41:GG41="k2")/2)))-(SUMPRODUCT((Plan!$F$5:$GG$5=2)*((Plan!F41:GG41="f2")/2)))</f>
        <v>0</v>
      </c>
      <c r="N32" s="297">
        <f>(SUMPRODUCT((Plan!$F$5:$GG$5=3)*(Plan!F41:GG41&gt;0)))-(SUMPRODUCT((Plan!$F$5:$GG$5=3)*((Plan!F41:GG41="u2")/2)))-(SUMPRODUCT((Plan!$F$5:$GG$5=3)*((Plan!F41:GG41="x2")/2)))-(SUMPRODUCT((Plan!$F$5:$GG$5=3)*((Plan!F41:GG41="k2")/2)))-(SUMPRODUCT((Plan!$F$5:$GG$5=3)*((Plan!F41:GG41="f2")/2)))</f>
        <v>0</v>
      </c>
      <c r="O32" s="295">
        <f>(SUMPRODUCT((Plan!$F$5:$GG$5=4)*(Plan!F41:GG41&gt;0)))-(SUMPRODUCT((Plan!$F$5:$GG$5=4)*((Plan!F41:GG41="u2")/2)))-(SUMPRODUCT((Plan!$F$5:$GG$5=4)*((Plan!F41:GG41="x2")/2)))-(SUMPRODUCT((Plan!$F$5:$GG$5=4)*((Plan!F41:GG41="k2")/2)))-(SUMPRODUCT((Plan!$F$5:$GG$5=4)*((Plan!F41:GG41="f2")/2)))</f>
        <v>0</v>
      </c>
      <c r="P32" s="297">
        <f>(SUMPRODUCT((Plan!$F$5:$GG$5=5)*(Plan!F41:GG41&gt;0)))-(SUMPRODUCT((Plan!$F$5:$GG$5=5)*((Plan!F41:GG41="u2")/2)))-(SUMPRODUCT((Plan!$F$5:$GG$5=5)*((Plan!F41:GG41="x2")/2)))-(SUMPRODUCT((Plan!$F$5:$GG$5=5)*((Plan!F41:GG41="k2")/2)))-(SUMPRODUCT((Plan!$F$5:$GG$5=5)*((Plan!F41:GG41="f2")/2)))</f>
        <v>0</v>
      </c>
      <c r="Q32" s="295">
        <f>(SUMPRODUCT((Plan!$F$5:$GG$5=6)*(Plan!F41:GG41&gt;0)))-(SUMPRODUCT((Plan!$F$5:$GG$5=6)*((Plan!F41:GG41="u2")/2)))-(SUMPRODUCT((Plan!$F$5:$GG$5=6)*((Plan!F41:GG41="x2")/2)))-(SUMPRODUCT((Plan!$F$5:$GG$5=6)*((Plan!F41:GG41="k2")/2)))-(SUMPRODUCT((Plan!$F$5:$GG$5=6)*((Plan!F41:GG41="f2")/2)))</f>
        <v>0</v>
      </c>
      <c r="R32" s="297">
        <f>(SUMPRODUCT((Plan!$F$48:$GG$48=7)*(Plan!F84:GG84&gt;0)))-(SUMPRODUCT((Plan!$F$48:$GG$48=7)*((Plan!F84:GG84="u2")/2)))-(SUMPRODUCT((Plan!$F$48:$GG$48=7)*((Plan!F84:GG84="x2")/2)))-(SUMPRODUCT((Plan!$F$48:$GG$48=7)*((Plan!F84:GG84="k2")/2)))-(SUMPRODUCT((Plan!$F$48:$GG$48=7)*((Plan!F84:GG84="f2")/2)))</f>
        <v>0</v>
      </c>
      <c r="S32" s="295">
        <f>(SUMPRODUCT((Plan!$F$48:$GG$48=8)*(Plan!F84:GG84&gt;0)))-(SUMPRODUCT((Plan!$F$48:$GG$48=8)*((Plan!F84:GG84="u2")/2)))-(SUMPRODUCT((Plan!$F$48:$GG$48=8)*((Plan!F84:GG84="x2")/2)))-(SUMPRODUCT((Plan!$F$48:$GG$48=8)*((Plan!F84:GG84="k2")/2)))-(SUMPRODUCT((Plan!$F$48:$GG$48=8)*((Plan!F84:GG84="f2")/2)))</f>
        <v>0</v>
      </c>
      <c r="T32" s="297">
        <f>(SUMPRODUCT((Plan!$F$48:$GG$48=9)*(Plan!F84:GG84&gt;0)))-(SUMPRODUCT((Plan!$F$48:$GG$48=9)*((Plan!F84:GG84="u2")/2)))-(SUMPRODUCT((Plan!$F$48:$GG$48=9)*((Plan!F84:GG84="x2")/2)))-(SUMPRODUCT((Plan!$F$48:$GG$48=9)*((Plan!F84:GG84="k2")/2)))-(SUMPRODUCT((Plan!$F$48:$GG$48=9)*((Plan!F84:GG84="f2")/2)))</f>
        <v>0</v>
      </c>
      <c r="U32" s="295">
        <f>(SUMPRODUCT((Plan!$F$48:$GG$48=10)*(Plan!F84:GG84&gt;0)))-(SUMPRODUCT((Plan!$F$48:$GG$48=10)*((Plan!F84:GG84="u2")/2)))-(SUMPRODUCT((Plan!$F$48:$GG$48=10)*((Plan!F84:GG84="x2")/2)))-(SUMPRODUCT((Plan!$F$48:$GG$48=10)*((Plan!F84:GG84="k2")/2)))-(SUMPRODUCT((Plan!$F$48:$GG$48=10)*((Plan!F84:GG84="f2")/2)))</f>
        <v>0</v>
      </c>
      <c r="V32" s="297">
        <f>(SUMPRODUCT((Plan!$F$48:$GG$48=11)*(Plan!F84:GG84&gt;0)))-(SUMPRODUCT((Plan!$F$48:$GG$48=11)*((Plan!F84:GG84="u2")/2)))-(SUMPRODUCT((Plan!$F$48:$GG$48=11)*((Plan!F84:GG84="x2")/2)))-(SUMPRODUCT((Plan!$F$48:$GG$48=11)*((Plan!F84:GG84="k2")/2)))-(SUMPRODUCT((Plan!$F$48:$GG$48=11)*((Plan!F84:GG84="f2")/2)))</f>
        <v>0</v>
      </c>
      <c r="W32" s="295">
        <f>(SUMPRODUCT((Plan!$F$48:$GG$48=12)*(Plan!F84:GG84&gt;0)))-(SUMPRODUCT((Plan!$F$48:$GG$48=12)*((Plan!F84:GG84="u2")/2)))-(SUMPRODUCT((Plan!$F$48:$GG$48=12)*((Plan!F84:GG84="x2")/2)))-(SUMPRODUCT((Plan!$F$48:$GG$48=12)*((Plan!F84:GG84="k2")/2)))-(SUMPRODUCT((Plan!$F$48:$GG$48=12)*((Plan!F84:GG84="f2")/2)))</f>
        <v>0</v>
      </c>
    </row>
    <row r="33" spans="2:23" ht="18" customHeight="1">
      <c r="B33" s="27">
        <f>IF(Mitarbeiter!B34="","",Mitarbeiter!B34)</f>
      </c>
      <c r="C33" s="27">
        <f>IF(Mitarbeiter!C34="","",Mitarbeiter!C34)</f>
      </c>
      <c r="D33" s="27">
        <f>IF(Mitarbeiter!E34="","",Mitarbeiter!E34)</f>
      </c>
      <c r="E33" s="238">
        <f>Mitarbeiter!W34</f>
        <v>0</v>
      </c>
      <c r="F33" s="250">
        <f>COUNTIF(Plan!F42:GG42,"u")+(COUNTIF(Plan!F42:GG42,"u2")/2)+COUNTIF(Plan!F85:GG85,"u")+(COUNTIF(Plan!F85:GG85,"u2")/2)+COUNTIF(Plan!F42:GG42,"s")+COUNTIF(Plan!F85:GG85,"s")</f>
        <v>0</v>
      </c>
      <c r="G33" s="194">
        <f>COUNTIF(Plan!F42:GG42,"x")+(COUNTIF(Plan!F42:GG42,"x2")/2)+COUNTIF(Plan!F85:GG85,"x")+(COUNTIF(Plan!F85:GG85,"x2")/2)+COUNTIF(Plan!F42:GG42,"azv")+COUNTIF(Plan!F85:GG85,"azv")+COUNTIF(Plan!F42:GG42,"fza")+COUNTIF(Plan!F85:GG85,"fza")</f>
        <v>0</v>
      </c>
      <c r="H33" s="194">
        <f>COUNTIF(Plan!F42:GG42,"f")+(COUNTIF(Plan!F42:GG42,"f2")/2)+COUNTIF(Plan!F85:GG85,"f")+(COUNTIF(Plan!F85:GG85,"f2")/2)</f>
        <v>0</v>
      </c>
      <c r="I33" s="251">
        <f>COUNTIF(Plan!F42:GG42,"k")+(COUNTIF(Plan!F42:GG42,"k2")/2)+COUNTIF(Plan!F85:GG85,"k")+(COUNTIF(Plan!F85:GG85,"k2")/2)</f>
        <v>0</v>
      </c>
      <c r="J33" s="194">
        <f>COUNTIF(Plan!F42:GG42,"a")+COUNTIF(Plan!F85:GG85,"a")</f>
        <v>0</v>
      </c>
      <c r="K33" s="231">
        <f t="shared" si="0"/>
        <v>0</v>
      </c>
      <c r="L33" s="294">
        <f>(SUMPRODUCT((Plan!$F$5:$GG$5=1)*(Plan!F42:GG42&gt;0)))-(SUMPRODUCT((Plan!$F$5:$GG$5=1)*((Plan!F42:GG42="u2")/2)))-(SUMPRODUCT((Plan!$F$5:$GG$5=1)*((Plan!F42:GG42="x2")/2)))-(SUMPRODUCT((Plan!$F$5:$GG$5=1)*((Plan!F42:GG42="k2")/2)))-(SUMPRODUCT((Plan!$F$5:$GG$5=1)*((Plan!F42:GG42="f2")/2)))</f>
        <v>0</v>
      </c>
      <c r="M33" s="295">
        <f>(SUMPRODUCT((Plan!$F$5:$GG$5=2)*(Plan!F42:GG42&gt;0)))-(SUMPRODUCT((Plan!$F$5:$GG$5=2)*((Plan!F42:GG42="u2")/2)))-(SUMPRODUCT((Plan!$F$5:$GG$5=2)*((Plan!F42:GG42="x2")/2)))-(SUMPRODUCT((Plan!$F$5:$GG$5=2)*((Plan!F42:GG42="k2")/2)))-(SUMPRODUCT((Plan!$F$5:$GG$5=2)*((Plan!F42:GG42="f2")/2)))</f>
        <v>0</v>
      </c>
      <c r="N33" s="297">
        <f>(SUMPRODUCT((Plan!$F$5:$GG$5=3)*(Plan!F42:GG42&gt;0)))-(SUMPRODUCT((Plan!$F$5:$GG$5=3)*((Plan!F42:GG42="u2")/2)))-(SUMPRODUCT((Plan!$F$5:$GG$5=3)*((Plan!F42:GG42="x2")/2)))-(SUMPRODUCT((Plan!$F$5:$GG$5=3)*((Plan!F42:GG42="k2")/2)))-(SUMPRODUCT((Plan!$F$5:$GG$5=3)*((Plan!F42:GG42="f2")/2)))</f>
        <v>0</v>
      </c>
      <c r="O33" s="295">
        <f>(SUMPRODUCT((Plan!$F$5:$GG$5=4)*(Plan!F42:GG42&gt;0)))-(SUMPRODUCT((Plan!$F$5:$GG$5=4)*((Plan!F42:GG42="u2")/2)))-(SUMPRODUCT((Plan!$F$5:$GG$5=4)*((Plan!F42:GG42="x2")/2)))-(SUMPRODUCT((Plan!$F$5:$GG$5=4)*((Plan!F42:GG42="k2")/2)))-(SUMPRODUCT((Plan!$F$5:$GG$5=4)*((Plan!F42:GG42="f2")/2)))</f>
        <v>0</v>
      </c>
      <c r="P33" s="297">
        <f>(SUMPRODUCT((Plan!$F$5:$GG$5=5)*(Plan!F42:GG42&gt;0)))-(SUMPRODUCT((Plan!$F$5:$GG$5=5)*((Plan!F42:GG42="u2")/2)))-(SUMPRODUCT((Plan!$F$5:$GG$5=5)*((Plan!F42:GG42="x2")/2)))-(SUMPRODUCT((Plan!$F$5:$GG$5=5)*((Plan!F42:GG42="k2")/2)))-(SUMPRODUCT((Plan!$F$5:$GG$5=5)*((Plan!F42:GG42="f2")/2)))</f>
        <v>0</v>
      </c>
      <c r="Q33" s="295">
        <f>(SUMPRODUCT((Plan!$F$5:$GG$5=6)*(Plan!F42:GG42&gt;0)))-(SUMPRODUCT((Plan!$F$5:$GG$5=6)*((Plan!F42:GG42="u2")/2)))-(SUMPRODUCT((Plan!$F$5:$GG$5=6)*((Plan!F42:GG42="x2")/2)))-(SUMPRODUCT((Plan!$F$5:$GG$5=6)*((Plan!F42:GG42="k2")/2)))-(SUMPRODUCT((Plan!$F$5:$GG$5=6)*((Plan!F42:GG42="f2")/2)))</f>
        <v>0</v>
      </c>
      <c r="R33" s="297">
        <f>(SUMPRODUCT((Plan!$F$48:$GG$48=7)*(Plan!F85:GG85&gt;0)))-(SUMPRODUCT((Plan!$F$48:$GG$48=7)*((Plan!F85:GG85="u2")/2)))-(SUMPRODUCT((Plan!$F$48:$GG$48=7)*((Plan!F85:GG85="x2")/2)))-(SUMPRODUCT((Plan!$F$48:$GG$48=7)*((Plan!F85:GG85="k2")/2)))-(SUMPRODUCT((Plan!$F$48:$GG$48=7)*((Plan!F85:GG85="f2")/2)))</f>
        <v>0</v>
      </c>
      <c r="S33" s="295">
        <f>(SUMPRODUCT((Plan!$F$48:$GG$48=8)*(Plan!F85:GG85&gt;0)))-(SUMPRODUCT((Plan!$F$48:$GG$48=8)*((Plan!F85:GG85="u2")/2)))-(SUMPRODUCT((Plan!$F$48:$GG$48=8)*((Plan!F85:GG85="x2")/2)))-(SUMPRODUCT((Plan!$F$48:$GG$48=8)*((Plan!F85:GG85="k2")/2)))-(SUMPRODUCT((Plan!$F$48:$GG$48=8)*((Plan!F85:GG85="f2")/2)))</f>
        <v>0</v>
      </c>
      <c r="T33" s="297">
        <f>(SUMPRODUCT((Plan!$F$48:$GG$48=9)*(Plan!F85:GG85&gt;0)))-(SUMPRODUCT((Plan!$F$48:$GG$48=9)*((Plan!F85:GG85="u2")/2)))-(SUMPRODUCT((Plan!$F$48:$GG$48=9)*((Plan!F85:GG85="x2")/2)))-(SUMPRODUCT((Plan!$F$48:$GG$48=9)*((Plan!F85:GG85="k2")/2)))-(SUMPRODUCT((Plan!$F$48:$GG$48=9)*((Plan!F85:GG85="f2")/2)))</f>
        <v>0</v>
      </c>
      <c r="U33" s="295">
        <f>(SUMPRODUCT((Plan!$F$48:$GG$48=10)*(Plan!F85:GG85&gt;0)))-(SUMPRODUCT((Plan!$F$48:$GG$48=10)*((Plan!F85:GG85="u2")/2)))-(SUMPRODUCT((Plan!$F$48:$GG$48=10)*((Plan!F85:GG85="x2")/2)))-(SUMPRODUCT((Plan!$F$48:$GG$48=10)*((Plan!F85:GG85="k2")/2)))-(SUMPRODUCT((Plan!$F$48:$GG$48=10)*((Plan!F85:GG85="f2")/2)))</f>
        <v>0</v>
      </c>
      <c r="V33" s="297">
        <f>(SUMPRODUCT((Plan!$F$48:$GG$48=11)*(Plan!F85:GG85&gt;0)))-(SUMPRODUCT((Plan!$F$48:$GG$48=11)*((Plan!F85:GG85="u2")/2)))-(SUMPRODUCT((Plan!$F$48:$GG$48=11)*((Plan!F85:GG85="x2")/2)))-(SUMPRODUCT((Plan!$F$48:$GG$48=11)*((Plan!F85:GG85="k2")/2)))-(SUMPRODUCT((Plan!$F$48:$GG$48=11)*((Plan!F85:GG85="f2")/2)))</f>
        <v>0</v>
      </c>
      <c r="W33" s="295">
        <f>(SUMPRODUCT((Plan!$F$48:$GG$48=12)*(Plan!F85:GG85&gt;0)))-(SUMPRODUCT((Plan!$F$48:$GG$48=12)*((Plan!F85:GG85="u2")/2)))-(SUMPRODUCT((Plan!$F$48:$GG$48=12)*((Plan!F85:GG85="x2")/2)))-(SUMPRODUCT((Plan!$F$48:$GG$48=12)*((Plan!F85:GG85="k2")/2)))-(SUMPRODUCT((Plan!$F$48:$GG$48=12)*((Plan!F85:GG85="f2")/2)))</f>
        <v>0</v>
      </c>
    </row>
    <row r="34" spans="2:23" ht="18" customHeight="1">
      <c r="B34" s="27">
        <f>IF(Mitarbeiter!B35="","",Mitarbeiter!B35)</f>
      </c>
      <c r="C34" s="27">
        <f>IF(Mitarbeiter!C35="","",Mitarbeiter!C35)</f>
      </c>
      <c r="D34" s="27">
        <f>IF(Mitarbeiter!E35="","",Mitarbeiter!E35)</f>
      </c>
      <c r="E34" s="238">
        <f>Mitarbeiter!W35</f>
        <v>0</v>
      </c>
      <c r="F34" s="250">
        <f>COUNTIF(Plan!F43:GG43,"u")+(COUNTIF(Plan!F43:GG43,"u2")/2)+COUNTIF(Plan!F86:GG86,"u")+(COUNTIF(Plan!F86:GG86,"u2")/2)+COUNTIF(Plan!F43:GG43,"s")+COUNTIF(Plan!F86:GG86,"s")</f>
        <v>0</v>
      </c>
      <c r="G34" s="194">
        <f>COUNTIF(Plan!F43:GG43,"x")+(COUNTIF(Plan!F43:GG43,"x2")/2)+COUNTIF(Plan!F86:GG86,"x")+(COUNTIF(Plan!F86:GG86,"x2")/2)+COUNTIF(Plan!F43:GG43,"azv")+COUNTIF(Plan!F86:GG86,"azv")+COUNTIF(Plan!F43:GG43,"fza")+COUNTIF(Plan!F86:GG86,"fza")</f>
        <v>0</v>
      </c>
      <c r="H34" s="194">
        <f>COUNTIF(Plan!F43:GG43,"f")+(COUNTIF(Plan!F43:GG43,"f2")/2)+COUNTIF(Plan!F86:GG86,"f")+(COUNTIF(Plan!F86:GG86,"f2")/2)</f>
        <v>0</v>
      </c>
      <c r="I34" s="251">
        <f>COUNTIF(Plan!F43:GG43,"k")+(COUNTIF(Plan!F43:GG43,"k2")/2)+COUNTIF(Plan!F86:GG86,"k")+(COUNTIF(Plan!F86:GG86,"k2")/2)</f>
        <v>0</v>
      </c>
      <c r="J34" s="194">
        <f>COUNTIF(Plan!F43:GG43,"a")+COUNTIF(Plan!F86:GG86,"a")</f>
        <v>0</v>
      </c>
      <c r="K34" s="231">
        <f t="shared" si="0"/>
        <v>0</v>
      </c>
      <c r="L34" s="294">
        <f>(SUMPRODUCT((Plan!$F$5:$GG$5=1)*(Plan!F43:GG43&gt;0)))-(SUMPRODUCT((Plan!$F$5:$GG$5=1)*((Plan!F43:GG43="u2")/2)))-(SUMPRODUCT((Plan!$F$5:$GG$5=1)*((Plan!F43:GG43="x2")/2)))-(SUMPRODUCT((Plan!$F$5:$GG$5=1)*((Plan!F43:GG43="k2")/2)))-(SUMPRODUCT((Plan!$F$5:$GG$5=1)*((Plan!F43:GG43="f2")/2)))</f>
        <v>0</v>
      </c>
      <c r="M34" s="295">
        <f>(SUMPRODUCT((Plan!$F$5:$GG$5=2)*(Plan!F43:GG43&gt;0)))-(SUMPRODUCT((Plan!$F$5:$GG$5=2)*((Plan!F43:GG43="u2")/2)))-(SUMPRODUCT((Plan!$F$5:$GG$5=2)*((Plan!F43:GG43="x2")/2)))-(SUMPRODUCT((Plan!$F$5:$GG$5=2)*((Plan!F43:GG43="k2")/2)))-(SUMPRODUCT((Plan!$F$5:$GG$5=2)*((Plan!F43:GG43="f2")/2)))</f>
        <v>0</v>
      </c>
      <c r="N34" s="297">
        <f>(SUMPRODUCT((Plan!$F$5:$GG$5=3)*(Plan!F43:GG43&gt;0)))-(SUMPRODUCT((Plan!$F$5:$GG$5=3)*((Plan!F43:GG43="u2")/2)))-(SUMPRODUCT((Plan!$F$5:$GG$5=3)*((Plan!F43:GG43="x2")/2)))-(SUMPRODUCT((Plan!$F$5:$GG$5=3)*((Plan!F43:GG43="k2")/2)))-(SUMPRODUCT((Plan!$F$5:$GG$5=3)*((Plan!F43:GG43="f2")/2)))</f>
        <v>0</v>
      </c>
      <c r="O34" s="295">
        <f>(SUMPRODUCT((Plan!$F$5:$GG$5=4)*(Plan!F43:GG43&gt;0)))-(SUMPRODUCT((Plan!$F$5:$GG$5=4)*((Plan!F43:GG43="u2")/2)))-(SUMPRODUCT((Plan!$F$5:$GG$5=4)*((Plan!F43:GG43="x2")/2)))-(SUMPRODUCT((Plan!$F$5:$GG$5=4)*((Plan!F43:GG43="k2")/2)))-(SUMPRODUCT((Plan!$F$5:$GG$5=4)*((Plan!F43:GG43="f2")/2)))</f>
        <v>0</v>
      </c>
      <c r="P34" s="297">
        <f>(SUMPRODUCT((Plan!$F$5:$GG$5=5)*(Plan!F43:GG43&gt;0)))-(SUMPRODUCT((Plan!$F$5:$GG$5=5)*((Plan!F43:GG43="u2")/2)))-(SUMPRODUCT((Plan!$F$5:$GG$5=5)*((Plan!F43:GG43="x2")/2)))-(SUMPRODUCT((Plan!$F$5:$GG$5=5)*((Plan!F43:GG43="k2")/2)))-(SUMPRODUCT((Plan!$F$5:$GG$5=5)*((Plan!F43:GG43="f2")/2)))</f>
        <v>0</v>
      </c>
      <c r="Q34" s="295">
        <f>(SUMPRODUCT((Plan!$F$5:$GG$5=6)*(Plan!F43:GG43&gt;0)))-(SUMPRODUCT((Plan!$F$5:$GG$5=6)*((Plan!F43:GG43="u2")/2)))-(SUMPRODUCT((Plan!$F$5:$GG$5=6)*((Plan!F43:GG43="x2")/2)))-(SUMPRODUCT((Plan!$F$5:$GG$5=6)*((Plan!F43:GG43="k2")/2)))-(SUMPRODUCT((Plan!$F$5:$GG$5=6)*((Plan!F43:GG43="f2")/2)))</f>
        <v>0</v>
      </c>
      <c r="R34" s="297">
        <f>(SUMPRODUCT((Plan!$F$48:$GG$48=7)*(Plan!F86:GG86&gt;0)))-(SUMPRODUCT((Plan!$F$48:$GG$48=7)*((Plan!F86:GG86="u2")/2)))-(SUMPRODUCT((Plan!$F$48:$GG$48=7)*((Plan!F86:GG86="x2")/2)))-(SUMPRODUCT((Plan!$F$48:$GG$48=7)*((Plan!F86:GG86="k2")/2)))-(SUMPRODUCT((Plan!$F$48:$GG$48=7)*((Plan!F86:GG86="f2")/2)))</f>
        <v>0</v>
      </c>
      <c r="S34" s="295">
        <f>(SUMPRODUCT((Plan!$F$48:$GG$48=8)*(Plan!F86:GG86&gt;0)))-(SUMPRODUCT((Plan!$F$48:$GG$48=8)*((Plan!F86:GG86="u2")/2)))-(SUMPRODUCT((Plan!$F$48:$GG$48=8)*((Plan!F86:GG86="x2")/2)))-(SUMPRODUCT((Plan!$F$48:$GG$48=8)*((Plan!F86:GG86="k2")/2)))-(SUMPRODUCT((Plan!$F$48:$GG$48=8)*((Plan!F86:GG86="f2")/2)))</f>
        <v>0</v>
      </c>
      <c r="T34" s="297">
        <f>(SUMPRODUCT((Plan!$F$48:$GG$48=9)*(Plan!F86:GG86&gt;0)))-(SUMPRODUCT((Plan!$F$48:$GG$48=9)*((Plan!F86:GG86="u2")/2)))-(SUMPRODUCT((Plan!$F$48:$GG$48=9)*((Plan!F86:GG86="x2")/2)))-(SUMPRODUCT((Plan!$F$48:$GG$48=9)*((Plan!F86:GG86="k2")/2)))-(SUMPRODUCT((Plan!$F$48:$GG$48=9)*((Plan!F86:GG86="f2")/2)))</f>
        <v>0</v>
      </c>
      <c r="U34" s="295">
        <f>(SUMPRODUCT((Plan!$F$48:$GG$48=10)*(Plan!F86:GG86&gt;0)))-(SUMPRODUCT((Plan!$F$48:$GG$48=10)*((Plan!F86:GG86="u2")/2)))-(SUMPRODUCT((Plan!$F$48:$GG$48=10)*((Plan!F86:GG86="x2")/2)))-(SUMPRODUCT((Plan!$F$48:$GG$48=10)*((Plan!F86:GG86="k2")/2)))-(SUMPRODUCT((Plan!$F$48:$GG$48=10)*((Plan!F86:GG86="f2")/2)))</f>
        <v>0</v>
      </c>
      <c r="V34" s="297">
        <f>(SUMPRODUCT((Plan!$F$48:$GG$48=11)*(Plan!F86:GG86&gt;0)))-(SUMPRODUCT((Plan!$F$48:$GG$48=11)*((Plan!F86:GG86="u2")/2)))-(SUMPRODUCT((Plan!$F$48:$GG$48=11)*((Plan!F86:GG86="x2")/2)))-(SUMPRODUCT((Plan!$F$48:$GG$48=11)*((Plan!F86:GG86="k2")/2)))-(SUMPRODUCT((Plan!$F$48:$GG$48=11)*((Plan!F86:GG86="f2")/2)))</f>
        <v>0</v>
      </c>
      <c r="W34" s="295">
        <f>(SUMPRODUCT((Plan!$F$48:$GG$48=12)*(Plan!F86:GG86&gt;0)))-(SUMPRODUCT((Plan!$F$48:$GG$48=12)*((Plan!F86:GG86="u2")/2)))-(SUMPRODUCT((Plan!$F$48:$GG$48=12)*((Plan!F86:GG86="x2")/2)))-(SUMPRODUCT((Plan!$F$48:$GG$48=12)*((Plan!F86:GG86="k2")/2)))-(SUMPRODUCT((Plan!$F$48:$GG$48=12)*((Plan!F86:GG86="f2")/2)))</f>
        <v>0</v>
      </c>
    </row>
    <row r="35" spans="2:23" ht="18" customHeight="1" thickBot="1">
      <c r="B35" s="229">
        <f>IF(Mitarbeiter!B36="","",Mitarbeiter!B36)</f>
      </c>
      <c r="C35" s="229">
        <f>IF(Mitarbeiter!C36="","",Mitarbeiter!C36)</f>
      </c>
      <c r="D35" s="229">
        <f>IF(Mitarbeiter!E36="","",Mitarbeiter!E36)</f>
      </c>
      <c r="E35" s="239">
        <f>Mitarbeiter!W36</f>
        <v>0</v>
      </c>
      <c r="F35" s="250">
        <f>COUNTIF(Plan!F44:GG44,"u")+(COUNTIF(Plan!F44:GG44,"u2")/2)+COUNTIF(Plan!F87:GG87,"u")+(COUNTIF(Plan!F87:GG87,"u2")/2)+COUNTIF(Plan!F44:GG44,"s")+COUNTIF(Plan!F87:GG87,"s")</f>
        <v>0</v>
      </c>
      <c r="G35" s="194">
        <f>COUNTIF(Plan!F44:GG44,"x")+(COUNTIF(Plan!F44:GG44,"x2")/2)+COUNTIF(Plan!F87:GG87,"x")+(COUNTIF(Plan!F87:GG87,"x2")/2)+COUNTIF(Plan!F44:GG44,"azv")+COUNTIF(Plan!F87:GG87,"azv")+COUNTIF(Plan!F44:GG44,"fza")+COUNTIF(Plan!F87:GG87,"fza")</f>
        <v>0</v>
      </c>
      <c r="H35" s="194">
        <f>COUNTIF(Plan!F44:GG44,"f")+(COUNTIF(Plan!F44:GG44,"f2")/2)+COUNTIF(Plan!F87:GG87,"f")+(COUNTIF(Plan!F87:GG87,"f2")/2)</f>
        <v>0</v>
      </c>
      <c r="I35" s="251">
        <f>COUNTIF(Plan!F44:GG44,"k")+(COUNTIF(Plan!F44:GG44,"k2")/2)+COUNTIF(Plan!F87:GG87,"k")+(COUNTIF(Plan!F87:GG87,"k2")/2)</f>
        <v>0</v>
      </c>
      <c r="J35" s="194">
        <f>COUNTIF(Plan!F44:GG44,"a")+COUNTIF(Plan!F87:GG87,"a")</f>
        <v>0</v>
      </c>
      <c r="K35" s="232">
        <f t="shared" si="0"/>
        <v>0</v>
      </c>
      <c r="L35" s="294">
        <f>(SUMPRODUCT((Plan!$F$5:$GG$5=1)*(Plan!F44:GG44&gt;0)))-(SUMPRODUCT((Plan!$F$5:$GG$5=1)*((Plan!F44:GG44="u2")/2)))-(SUMPRODUCT((Plan!$F$5:$GG$5=1)*((Plan!F44:GG44="x2")/2)))-(SUMPRODUCT((Plan!$F$5:$GG$5=1)*((Plan!F44:GG44="k2")/2)))-(SUMPRODUCT((Plan!$F$5:$GG$5=1)*((Plan!F44:GG44="f2")/2)))</f>
        <v>0</v>
      </c>
      <c r="M35" s="296">
        <f>(SUMPRODUCT((Plan!$F$5:$GG$5=2)*(Plan!F44:GG44&gt;0)))-(SUMPRODUCT((Plan!$F$5:$GG$5=2)*((Plan!F44:GG44="u2")/2)))-(SUMPRODUCT((Plan!$F$5:$GG$5=2)*((Plan!F44:GG44="x2")/2)))-(SUMPRODUCT((Plan!$F$5:$GG$5=2)*((Plan!F44:GG44="k2")/2)))-(SUMPRODUCT((Plan!$F$5:$GG$5=2)*((Plan!F44:GG44="f2")/2)))</f>
        <v>0</v>
      </c>
      <c r="N35" s="297">
        <f>(SUMPRODUCT((Plan!$F$5:$GG$5=3)*(Plan!F44:GG44&gt;0)))-(SUMPRODUCT((Plan!$F$5:$GG$5=3)*((Plan!F44:GG44="u2")/2)))-(SUMPRODUCT((Plan!$F$5:$GG$5=3)*((Plan!F44:GG44="x2")/2)))-(SUMPRODUCT((Plan!$F$5:$GG$5=3)*((Plan!F44:GG44="k2")/2)))-(SUMPRODUCT((Plan!$F$5:$GG$5=3)*((Plan!F44:GG44="f2")/2)))</f>
        <v>0</v>
      </c>
      <c r="O35" s="295">
        <f>(SUMPRODUCT((Plan!$F$5:$GG$5=4)*(Plan!F44:GG44&gt;0)))-(SUMPRODUCT((Plan!$F$5:$GG$5=4)*((Plan!F44:GG44="u2")/2)))-(SUMPRODUCT((Plan!$F$5:$GG$5=4)*((Plan!F44:GG44="x2")/2)))-(SUMPRODUCT((Plan!$F$5:$GG$5=4)*((Plan!F44:GG44="k2")/2)))-(SUMPRODUCT((Plan!$F$5:$GG$5=4)*((Plan!F44:GG44="f2")/2)))</f>
        <v>0</v>
      </c>
      <c r="P35" s="297">
        <f>(SUMPRODUCT((Plan!$F$5:$GG$5=5)*(Plan!F44:GG44&gt;0)))-(SUMPRODUCT((Plan!$F$5:$GG$5=5)*((Plan!F44:GG44="u2")/2)))-(SUMPRODUCT((Plan!$F$5:$GG$5=5)*((Plan!F44:GG44="x2")/2)))-(SUMPRODUCT((Plan!$F$5:$GG$5=5)*((Plan!F44:GG44="k2")/2)))-(SUMPRODUCT((Plan!$F$5:$GG$5=5)*((Plan!F44:GG44="f2")/2)))</f>
        <v>0</v>
      </c>
      <c r="Q35" s="295">
        <f>(SUMPRODUCT((Plan!$F$5:$GG$5=6)*(Plan!F44:GG44&gt;0)))-(SUMPRODUCT((Plan!$F$5:$GG$5=6)*((Plan!F44:GG44="u2")/2)))-(SUMPRODUCT((Plan!$F$5:$GG$5=6)*((Plan!F44:GG44="x2")/2)))-(SUMPRODUCT((Plan!$F$5:$GG$5=6)*((Plan!F44:GG44="k2")/2)))-(SUMPRODUCT((Plan!$F$5:$GG$5=6)*((Plan!F44:GG44="f2")/2)))</f>
        <v>0</v>
      </c>
      <c r="R35" s="297">
        <f>(SUMPRODUCT((Plan!$F$48:$GG$48=7)*(Plan!F87:GG87&gt;0)))-(SUMPRODUCT((Plan!$F$48:$GG$48=7)*((Plan!F87:GG87="u2")/2)))-(SUMPRODUCT((Plan!$F$48:$GG$48=7)*((Plan!F87:GG87="x2")/2)))-(SUMPRODUCT((Plan!$F$48:$GG$48=7)*((Plan!F87:GG87="k2")/2)))-(SUMPRODUCT((Plan!$F$48:$GG$48=7)*((Plan!F87:GG87="f2")/2)))</f>
        <v>0</v>
      </c>
      <c r="S35" s="295">
        <f>(SUMPRODUCT((Plan!$F$48:$GG$48=8)*(Plan!F87:GG87&gt;0)))-(SUMPRODUCT((Plan!$F$48:$GG$48=8)*((Plan!F87:GG87="u2")/2)))-(SUMPRODUCT((Plan!$F$48:$GG$48=8)*((Plan!F87:GG87="x2")/2)))-(SUMPRODUCT((Plan!$F$48:$GG$48=8)*((Plan!F87:GG87="k2")/2)))-(SUMPRODUCT((Plan!$F$48:$GG$48=8)*((Plan!F87:GG87="f2")/2)))</f>
        <v>0</v>
      </c>
      <c r="T35" s="297">
        <f>(SUMPRODUCT((Plan!$F$48:$GG$48=9)*(Plan!F87:GG87&gt;0)))-(SUMPRODUCT((Plan!$F$48:$GG$48=9)*((Plan!F87:GG87="u2")/2)))-(SUMPRODUCT((Plan!$F$48:$GG$48=9)*((Plan!F87:GG87="x2")/2)))-(SUMPRODUCT((Plan!$F$48:$GG$48=9)*((Plan!F87:GG87="k2")/2)))-(SUMPRODUCT((Plan!$F$48:$GG$48=9)*((Plan!F87:GG87="f2")/2)))</f>
        <v>0</v>
      </c>
      <c r="U35" s="295">
        <f>(SUMPRODUCT((Plan!$F$48:$GG$48=10)*(Plan!F87:GG87&gt;0)))-(SUMPRODUCT((Plan!$F$48:$GG$48=10)*((Plan!F87:GG87="u2")/2)))-(SUMPRODUCT((Plan!$F$48:$GG$48=10)*((Plan!F87:GG87="x2")/2)))-(SUMPRODUCT((Plan!$F$48:$GG$48=10)*((Plan!F87:GG87="k2")/2)))-(SUMPRODUCT((Plan!$F$48:$GG$48=10)*((Plan!F87:GG87="f2")/2)))</f>
        <v>0</v>
      </c>
      <c r="V35" s="297">
        <f>(SUMPRODUCT((Plan!$F$48:$GG$48=11)*(Plan!F87:GG87&gt;0)))-(SUMPRODUCT((Plan!$F$48:$GG$48=11)*((Plan!F87:GG87="u2")/2)))-(SUMPRODUCT((Plan!$F$48:$GG$48=11)*((Plan!F87:GG87="x2")/2)))-(SUMPRODUCT((Plan!$F$48:$GG$48=11)*((Plan!F87:GG87="k2")/2)))-(SUMPRODUCT((Plan!$F$48:$GG$48=11)*((Plan!F87:GG87="f2")/2)))</f>
        <v>0</v>
      </c>
      <c r="W35" s="295">
        <f>(SUMPRODUCT((Plan!$F$48:$GG$48=12)*(Plan!F87:GG87&gt;0)))-(SUMPRODUCT((Plan!$F$48:$GG$48=12)*((Plan!F87:GG87="u2")/2)))-(SUMPRODUCT((Plan!$F$48:$GG$48=12)*((Plan!F87:GG87="x2")/2)))-(SUMPRODUCT((Plan!$F$48:$GG$48=12)*((Plan!F87:GG87="k2")/2)))-(SUMPRODUCT((Plan!$F$48:$GG$48=12)*((Plan!F87:GG87="f2")/2)))</f>
        <v>0</v>
      </c>
    </row>
    <row r="36" spans="2:23" ht="18" customHeight="1" thickBot="1" thickTop="1">
      <c r="B36" s="301"/>
      <c r="C36" s="301"/>
      <c r="D36" s="302" t="s">
        <v>95</v>
      </c>
      <c r="E36" s="240">
        <f aca="true" t="shared" si="2" ref="E36:K36">SUM(E6:E35)</f>
        <v>0</v>
      </c>
      <c r="F36" s="235">
        <f t="shared" si="2"/>
        <v>0</v>
      </c>
      <c r="G36" s="195">
        <f t="shared" si="2"/>
        <v>0</v>
      </c>
      <c r="H36" s="195">
        <f t="shared" si="2"/>
        <v>0</v>
      </c>
      <c r="I36" s="195">
        <f t="shared" si="2"/>
        <v>0</v>
      </c>
      <c r="J36" s="195">
        <f t="shared" si="2"/>
        <v>0</v>
      </c>
      <c r="K36" s="233">
        <f t="shared" si="2"/>
        <v>0</v>
      </c>
      <c r="L36" s="298">
        <f aca="true" t="shared" si="3" ref="L36:W36">SUM(L6:L35)</f>
        <v>0</v>
      </c>
      <c r="M36" s="299">
        <f t="shared" si="3"/>
        <v>0</v>
      </c>
      <c r="N36" s="300">
        <f t="shared" si="3"/>
        <v>0</v>
      </c>
      <c r="O36" s="299">
        <f t="shared" si="3"/>
        <v>0</v>
      </c>
      <c r="P36" s="300">
        <f t="shared" si="3"/>
        <v>0</v>
      </c>
      <c r="Q36" s="299">
        <f t="shared" si="3"/>
        <v>0</v>
      </c>
      <c r="R36" s="300">
        <f t="shared" si="3"/>
        <v>0</v>
      </c>
      <c r="S36" s="299">
        <f t="shared" si="3"/>
        <v>0</v>
      </c>
      <c r="T36" s="300">
        <f t="shared" si="3"/>
        <v>0</v>
      </c>
      <c r="U36" s="299">
        <f t="shared" si="3"/>
        <v>0</v>
      </c>
      <c r="V36" s="300">
        <f t="shared" si="3"/>
        <v>0</v>
      </c>
      <c r="W36" s="299">
        <f t="shared" si="3"/>
        <v>0</v>
      </c>
    </row>
    <row r="37" spans="2:23" ht="18" customHeight="1" thickBot="1" thickTop="1">
      <c r="B37" s="303"/>
      <c r="C37" s="304" t="s">
        <v>202</v>
      </c>
      <c r="D37" s="305">
        <f>COUNTIF(B6:B35,"&gt; ")</f>
        <v>0</v>
      </c>
      <c r="E37" s="306">
        <f aca="true" t="shared" si="4" ref="E37:W37">COUNTIF(E6:E35,"&lt;&gt;0")</f>
        <v>0</v>
      </c>
      <c r="F37" s="307">
        <f t="shared" si="4"/>
        <v>0</v>
      </c>
      <c r="G37" s="308">
        <f t="shared" si="4"/>
        <v>0</v>
      </c>
      <c r="H37" s="308">
        <f t="shared" si="4"/>
        <v>0</v>
      </c>
      <c r="I37" s="308">
        <f t="shared" si="4"/>
        <v>0</v>
      </c>
      <c r="J37" s="308">
        <f t="shared" si="4"/>
        <v>0</v>
      </c>
      <c r="K37" s="309">
        <f t="shared" si="4"/>
        <v>0</v>
      </c>
      <c r="L37" s="310">
        <f t="shared" si="4"/>
        <v>0</v>
      </c>
      <c r="M37" s="311">
        <f t="shared" si="4"/>
        <v>0</v>
      </c>
      <c r="N37" s="312">
        <f t="shared" si="4"/>
        <v>0</v>
      </c>
      <c r="O37" s="311">
        <f t="shared" si="4"/>
        <v>0</v>
      </c>
      <c r="P37" s="312">
        <f t="shared" si="4"/>
        <v>0</v>
      </c>
      <c r="Q37" s="311">
        <f t="shared" si="4"/>
        <v>0</v>
      </c>
      <c r="R37" s="312">
        <f t="shared" si="4"/>
        <v>0</v>
      </c>
      <c r="S37" s="311">
        <f t="shared" si="4"/>
        <v>0</v>
      </c>
      <c r="T37" s="312">
        <f t="shared" si="4"/>
        <v>0</v>
      </c>
      <c r="U37" s="311">
        <f t="shared" si="4"/>
        <v>0</v>
      </c>
      <c r="V37" s="312">
        <f t="shared" si="4"/>
        <v>0</v>
      </c>
      <c r="W37" s="311">
        <f t="shared" si="4"/>
        <v>0</v>
      </c>
    </row>
    <row r="38" ht="13.5" thickTop="1"/>
  </sheetData>
  <sheetProtection password="8205" sheet="1" objects="1" scenarios="1" selectLockedCells="1" selectUnlockedCells="1"/>
  <printOptions horizontalCentered="1"/>
  <pageMargins left="0.1968503937007874" right="0.2362204724409449" top="0.7086614173228347" bottom="0.77" header="0.5118110236220472" footer="0.5118110236220472"/>
  <pageSetup horizontalDpi="600" verticalDpi="600" orientation="landscape" paperSize="9" r:id="rId2"/>
  <headerFooter alignWithMargins="0">
    <oddFooter>&amp;L&amp;A - &amp;D - &amp;T&amp;RSeite: &amp;P</oddFooter>
  </headerFooter>
  <rowBreaks count="1" manualBreakCount="1">
    <brk id="39" max="255" man="1"/>
  </rowBreaks>
  <colBreaks count="1" manualBreakCount="1">
    <brk id="11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B1:R375"/>
  <sheetViews>
    <sheetView showGridLines="0" zoomScalePageLayoutView="0" workbookViewId="0" topLeftCell="A1">
      <selection activeCell="C2" sqref="C2"/>
    </sheetView>
  </sheetViews>
  <sheetFormatPr defaultColWidth="11.421875" defaultRowHeight="12.75"/>
  <cols>
    <col min="1" max="1" width="3.28125" style="51" customWidth="1"/>
    <col min="2" max="2" width="37.57421875" style="51" customWidth="1"/>
    <col min="3" max="3" width="17.00390625" style="51" customWidth="1"/>
    <col min="4" max="4" width="18.140625" style="51" customWidth="1"/>
    <col min="5" max="5" width="14.00390625" style="51" customWidth="1"/>
    <col min="6" max="6" width="11.421875" style="60" hidden="1" customWidth="1"/>
    <col min="7" max="7" width="11.7109375" style="60" hidden="1" customWidth="1"/>
    <col min="8" max="18" width="11.421875" style="60" hidden="1" customWidth="1"/>
    <col min="19" max="16384" width="11.421875" style="51" customWidth="1"/>
  </cols>
  <sheetData>
    <row r="1" spans="6:18" ht="49.5" customHeight="1">
      <c r="F1" s="284" t="s">
        <v>25</v>
      </c>
      <c r="G1" s="290" t="str">
        <f>IF($B10="","",$B10)</f>
        <v>Weihnachtsferien 2015</v>
      </c>
      <c r="H1" s="284" t="str">
        <f>IF($B11="","",$B11)</f>
        <v>Winterferien</v>
      </c>
      <c r="I1" s="284" t="str">
        <f>IF($B12="","",$B12)</f>
        <v>Osterferien</v>
      </c>
      <c r="J1" s="284" t="str">
        <f>IF($B13="","",$B13)</f>
        <v>Maiferien</v>
      </c>
      <c r="K1" s="284" t="str">
        <f>IF($B14="","",$B14)</f>
        <v>Pfingstferien</v>
      </c>
      <c r="L1" s="284" t="str">
        <f>IF($B15="","",$B15)</f>
        <v>Sommerferien</v>
      </c>
      <c r="M1" s="284" t="str">
        <f>IF($B16="","",$B16)</f>
        <v>Herbstferien</v>
      </c>
      <c r="N1" s="284" t="str">
        <f>IF($B17="","",$B17)</f>
        <v>Weihnachtsferien 2016</v>
      </c>
      <c r="O1" s="284">
        <f>IF($B18="","",$B18)</f>
      </c>
      <c r="P1" s="284">
        <f>IF($B19="","",$B19)</f>
      </c>
      <c r="Q1" s="284">
        <f>IF($B20="","",$B20)</f>
      </c>
      <c r="R1" s="284">
        <f>IF($B21="","",$B21)</f>
      </c>
    </row>
    <row r="2" spans="2:18" ht="15">
      <c r="B2" s="2" t="s">
        <v>180</v>
      </c>
      <c r="C2" s="196"/>
      <c r="D2" s="9"/>
      <c r="F2" s="285">
        <f>DATE(C6,1,1)</f>
        <v>42370</v>
      </c>
      <c r="G2" s="286">
        <f>IF(C10="","",C10)</f>
      </c>
      <c r="H2" s="287">
        <f>IF(C11="","",C11)</f>
      </c>
      <c r="I2" s="287">
        <f>IF(C12="","",C12)</f>
      </c>
      <c r="J2" s="287">
        <f>IF(C13="","",C13)</f>
      </c>
      <c r="K2" s="287">
        <f>IF(C14="","",C14)</f>
      </c>
      <c r="L2" s="287">
        <f>IF(C15="","",C15)</f>
      </c>
      <c r="M2" s="287">
        <f>IF(C16="","",C16)</f>
      </c>
      <c r="N2" s="287">
        <f>IF(C17="","",C17)</f>
      </c>
      <c r="O2" s="287">
        <f>IF(C18="","",C18)</f>
      </c>
      <c r="P2" s="287">
        <f>IF(C19="","",C19)</f>
      </c>
      <c r="Q2" s="287">
        <f>IF(C20="","",C20)</f>
      </c>
      <c r="R2" s="287">
        <f>IF(C21="","",C21)</f>
      </c>
    </row>
    <row r="3" spans="2:18" ht="14.25" customHeight="1">
      <c r="B3" s="2"/>
      <c r="C3" s="72"/>
      <c r="D3" s="72"/>
      <c r="F3" s="285">
        <f>F2+1</f>
        <v>42371</v>
      </c>
      <c r="G3" s="286">
        <f>IF(G2="","",IF(G2+1&lt;=$D$10,G2+1,""))</f>
      </c>
      <c r="H3" s="287">
        <f>IF(H2="","",IF(H2+1&lt;=$D$11,H2+1,""))</f>
      </c>
      <c r="I3" s="287">
        <f>IF(I2="","",IF(I2+1&lt;=$D$12,I2+1,""))</f>
      </c>
      <c r="J3" s="287">
        <f>IF(J2="","",IF(J2+1&lt;=$D$13,J2+1,""))</f>
      </c>
      <c r="K3" s="287">
        <f>IF(K2="","",IF(K2+1&lt;=$D$14,K2+1,""))</f>
      </c>
      <c r="L3" s="287">
        <f>IF(L2="","",IF(L2+1&lt;=$D$15,L2+1,""))</f>
      </c>
      <c r="M3" s="287">
        <f>IF(M2="","",IF(M2+1&lt;=$D$16,M2+1,""))</f>
      </c>
      <c r="N3" s="287">
        <f>IF(N2="","",IF(N2+1&lt;=$D$17,N2+1,""))</f>
      </c>
      <c r="O3" s="287">
        <f>IF(O2="","",IF(O2+1&lt;=$D$18,O2+1,""))</f>
      </c>
      <c r="P3" s="287">
        <f>IF(P2="","",IF(P2+1&lt;=$D$19,P2+1,""))</f>
      </c>
      <c r="Q3" s="287">
        <f>IF(Q2="","",IF(Q2+1&lt;=$D$20,Q2+1,""))</f>
      </c>
      <c r="R3" s="287">
        <f>IF(R2="","",IF(R2+1&lt;=$D$21,R2+1,""))</f>
      </c>
    </row>
    <row r="4" spans="2:18" ht="15">
      <c r="B4" s="268" t="s">
        <v>181</v>
      </c>
      <c r="C4" s="269" t="s">
        <v>182</v>
      </c>
      <c r="D4" s="72"/>
      <c r="F4" s="285">
        <f aca="true" t="shared" si="0" ref="F4:F67">F3+1</f>
        <v>42372</v>
      </c>
      <c r="G4" s="286">
        <f aca="true" t="shared" si="1" ref="G4:G67">IF(G3="","",IF(G3+1&lt;=$D$10,G3+1,""))</f>
      </c>
      <c r="H4" s="287">
        <f aca="true" t="shared" si="2" ref="H4:H67">IF(H3="","",IF(H3+1&lt;=$D$11,H3+1,""))</f>
      </c>
      <c r="I4" s="287">
        <f aca="true" t="shared" si="3" ref="I4:I67">IF(I3="","",IF(I3+1&lt;=$D$12,I3+1,""))</f>
      </c>
      <c r="J4" s="287">
        <f aca="true" t="shared" si="4" ref="J4:J67">IF(J3="","",IF(J3+1&lt;=$D$13,J3+1,""))</f>
      </c>
      <c r="K4" s="287">
        <f aca="true" t="shared" si="5" ref="K4:K67">IF(K3="","",IF(K3+1&lt;=$D$14,K3+1,""))</f>
      </c>
      <c r="L4" s="287">
        <f aca="true" t="shared" si="6" ref="L4:L67">IF(L3="","",IF(L3+1&lt;=$D$15,L3+1,""))</f>
      </c>
      <c r="M4" s="287">
        <f aca="true" t="shared" si="7" ref="M4:M67">IF(M3="","",IF(M3+1&lt;=$D$16,M3+1,""))</f>
      </c>
      <c r="N4" s="287">
        <f aca="true" t="shared" si="8" ref="N4:N67">IF(N3="","",IF(N3+1&lt;=$D$17,N3+1,""))</f>
      </c>
      <c r="O4" s="287">
        <f aca="true" t="shared" si="9" ref="O4:O67">IF(O3="","",IF(O3+1&lt;=$D$18,O3+1,""))</f>
      </c>
      <c r="P4" s="287">
        <f aca="true" t="shared" si="10" ref="P4:P67">IF(P3="","",IF(P3+1&lt;=$D$19,P3+1,""))</f>
      </c>
      <c r="Q4" s="287">
        <f aca="true" t="shared" si="11" ref="Q4:Q67">IF(Q3="","",IF(Q3+1&lt;=$D$20,Q3+1,""))</f>
      </c>
      <c r="R4" s="287">
        <f aca="true" t="shared" si="12" ref="R4:R67">IF(R3="","",IF(R3+1&lt;=$D$21,R3+1,""))</f>
      </c>
    </row>
    <row r="5" spans="2:18" ht="15">
      <c r="B5" s="2"/>
      <c r="C5" s="72"/>
      <c r="D5" s="72"/>
      <c r="F5" s="285">
        <f t="shared" si="0"/>
        <v>42373</v>
      </c>
      <c r="G5" s="286">
        <f t="shared" si="1"/>
      </c>
      <c r="H5" s="287">
        <f t="shared" si="2"/>
      </c>
      <c r="I5" s="287">
        <f t="shared" si="3"/>
      </c>
      <c r="J5" s="287">
        <f t="shared" si="4"/>
      </c>
      <c r="K5" s="287">
        <f t="shared" si="5"/>
      </c>
      <c r="L5" s="287">
        <f t="shared" si="6"/>
      </c>
      <c r="M5" s="287">
        <f t="shared" si="7"/>
      </c>
      <c r="N5" s="287">
        <f t="shared" si="8"/>
      </c>
      <c r="O5" s="287">
        <f t="shared" si="9"/>
      </c>
      <c r="P5" s="287">
        <f t="shared" si="10"/>
      </c>
      <c r="Q5" s="287">
        <f t="shared" si="11"/>
      </c>
      <c r="R5" s="287">
        <f t="shared" si="12"/>
      </c>
    </row>
    <row r="6" spans="2:18" ht="15">
      <c r="B6" s="2" t="s">
        <v>136</v>
      </c>
      <c r="C6" s="73">
        <f>Mitarbeiter!C2</f>
        <v>2016</v>
      </c>
      <c r="D6" s="74" t="str">
        <f>IF(YEAR(D15)&lt;&gt;C6,"Ferienjahr und Kalenderjahr","")</f>
        <v>Ferienjahr und Kalenderjahr</v>
      </c>
      <c r="F6" s="285">
        <f t="shared" si="0"/>
        <v>42374</v>
      </c>
      <c r="G6" s="286">
        <f t="shared" si="1"/>
      </c>
      <c r="H6" s="287">
        <f t="shared" si="2"/>
      </c>
      <c r="I6" s="287">
        <f t="shared" si="3"/>
      </c>
      <c r="J6" s="287">
        <f t="shared" si="4"/>
      </c>
      <c r="K6" s="287">
        <f t="shared" si="5"/>
      </c>
      <c r="L6" s="287">
        <f t="shared" si="6"/>
      </c>
      <c r="M6" s="287">
        <f t="shared" si="7"/>
      </c>
      <c r="N6" s="287">
        <f t="shared" si="8"/>
      </c>
      <c r="O6" s="287">
        <f t="shared" si="9"/>
      </c>
      <c r="P6" s="287">
        <f t="shared" si="10"/>
      </c>
      <c r="Q6" s="287">
        <f t="shared" si="11"/>
      </c>
      <c r="R6" s="287">
        <f t="shared" si="12"/>
      </c>
    </row>
    <row r="7" spans="2:18" ht="15">
      <c r="B7" s="2" t="s">
        <v>138</v>
      </c>
      <c r="C7" s="73" t="str">
        <f>IF(D15="","Eingabe fehlt!",YEAR(D15))</f>
        <v>Eingabe fehlt!</v>
      </c>
      <c r="D7" s="74" t="str">
        <f>IF(YEAR(D15)&lt;&gt;C6,"stimmen nicht überein!!","")</f>
        <v>stimmen nicht überein!!</v>
      </c>
      <c r="F7" s="285">
        <f t="shared" si="0"/>
        <v>42375</v>
      </c>
      <c r="G7" s="286">
        <f t="shared" si="1"/>
      </c>
      <c r="H7" s="287">
        <f t="shared" si="2"/>
      </c>
      <c r="I7" s="287">
        <f t="shared" si="3"/>
      </c>
      <c r="J7" s="287">
        <f t="shared" si="4"/>
      </c>
      <c r="K7" s="287">
        <f t="shared" si="5"/>
      </c>
      <c r="L7" s="287">
        <f t="shared" si="6"/>
      </c>
      <c r="M7" s="287">
        <f t="shared" si="7"/>
      </c>
      <c r="N7" s="287">
        <f t="shared" si="8"/>
      </c>
      <c r="O7" s="287">
        <f t="shared" si="9"/>
      </c>
      <c r="P7" s="287">
        <f t="shared" si="10"/>
      </c>
      <c r="Q7" s="287">
        <f t="shared" si="11"/>
      </c>
      <c r="R7" s="287">
        <f t="shared" si="12"/>
      </c>
    </row>
    <row r="8" spans="2:18" ht="12.75">
      <c r="B8" s="3"/>
      <c r="C8" s="4"/>
      <c r="D8" s="4"/>
      <c r="F8" s="285">
        <f t="shared" si="0"/>
        <v>42376</v>
      </c>
      <c r="G8" s="286">
        <f t="shared" si="1"/>
      </c>
      <c r="H8" s="287">
        <f t="shared" si="2"/>
      </c>
      <c r="I8" s="287">
        <f t="shared" si="3"/>
      </c>
      <c r="J8" s="287">
        <f t="shared" si="4"/>
      </c>
      <c r="K8" s="287">
        <f t="shared" si="5"/>
      </c>
      <c r="L8" s="287">
        <f t="shared" si="6"/>
      </c>
      <c r="M8" s="287">
        <f t="shared" si="7"/>
      </c>
      <c r="N8" s="287">
        <f t="shared" si="8"/>
      </c>
      <c r="O8" s="287">
        <f t="shared" si="9"/>
      </c>
      <c r="P8" s="287">
        <f t="shared" si="10"/>
      </c>
      <c r="Q8" s="287">
        <f t="shared" si="11"/>
      </c>
      <c r="R8" s="287">
        <f t="shared" si="12"/>
      </c>
    </row>
    <row r="9" spans="2:18" ht="13.5">
      <c r="B9" s="5" t="s">
        <v>56</v>
      </c>
      <c r="C9" s="6" t="s">
        <v>57</v>
      </c>
      <c r="D9" s="6" t="s">
        <v>58</v>
      </c>
      <c r="F9" s="285">
        <f t="shared" si="0"/>
        <v>42377</v>
      </c>
      <c r="G9" s="286">
        <f t="shared" si="1"/>
      </c>
      <c r="H9" s="287">
        <f t="shared" si="2"/>
      </c>
      <c r="I9" s="287">
        <f t="shared" si="3"/>
      </c>
      <c r="J9" s="287">
        <f t="shared" si="4"/>
      </c>
      <c r="K9" s="287">
        <f t="shared" si="5"/>
      </c>
      <c r="L9" s="287">
        <f t="shared" si="6"/>
      </c>
      <c r="M9" s="287">
        <f t="shared" si="7"/>
      </c>
      <c r="N9" s="287">
        <f t="shared" si="8"/>
      </c>
      <c r="O9" s="287">
        <f t="shared" si="9"/>
      </c>
      <c r="P9" s="287">
        <f t="shared" si="10"/>
      </c>
      <c r="Q9" s="287">
        <f t="shared" si="11"/>
      </c>
      <c r="R9" s="287">
        <f t="shared" si="12"/>
      </c>
    </row>
    <row r="10" spans="2:18" ht="13.5">
      <c r="B10" s="7" t="str">
        <f>CONCATENATE("Weihnachtsferien ",C6-1)</f>
        <v>Weihnachtsferien 2015</v>
      </c>
      <c r="C10" s="197"/>
      <c r="D10" s="197"/>
      <c r="F10" s="285">
        <f t="shared" si="0"/>
        <v>42378</v>
      </c>
      <c r="G10" s="286">
        <f t="shared" si="1"/>
      </c>
      <c r="H10" s="287">
        <f t="shared" si="2"/>
      </c>
      <c r="I10" s="287">
        <f t="shared" si="3"/>
      </c>
      <c r="J10" s="287">
        <f t="shared" si="4"/>
      </c>
      <c r="K10" s="287">
        <f t="shared" si="5"/>
      </c>
      <c r="L10" s="287">
        <f t="shared" si="6"/>
      </c>
      <c r="M10" s="287">
        <f t="shared" si="7"/>
      </c>
      <c r="N10" s="287">
        <f t="shared" si="8"/>
      </c>
      <c r="O10" s="287">
        <f t="shared" si="9"/>
      </c>
      <c r="P10" s="287">
        <f t="shared" si="10"/>
      </c>
      <c r="Q10" s="287">
        <f t="shared" si="11"/>
      </c>
      <c r="R10" s="287">
        <f t="shared" si="12"/>
      </c>
    </row>
    <row r="11" spans="2:18" ht="13.5">
      <c r="B11" s="7" t="s">
        <v>59</v>
      </c>
      <c r="C11" s="198"/>
      <c r="D11" s="198"/>
      <c r="F11" s="285">
        <f t="shared" si="0"/>
        <v>42379</v>
      </c>
      <c r="G11" s="286">
        <f t="shared" si="1"/>
      </c>
      <c r="H11" s="287">
        <f t="shared" si="2"/>
      </c>
      <c r="I11" s="287">
        <f t="shared" si="3"/>
      </c>
      <c r="J11" s="287">
        <f t="shared" si="4"/>
      </c>
      <c r="K11" s="287">
        <f t="shared" si="5"/>
      </c>
      <c r="L11" s="287">
        <f t="shared" si="6"/>
      </c>
      <c r="M11" s="287">
        <f t="shared" si="7"/>
      </c>
      <c r="N11" s="287">
        <f t="shared" si="8"/>
      </c>
      <c r="O11" s="287">
        <f t="shared" si="9"/>
      </c>
      <c r="P11" s="287">
        <f t="shared" si="10"/>
      </c>
      <c r="Q11" s="287">
        <f t="shared" si="11"/>
      </c>
      <c r="R11" s="287">
        <f t="shared" si="12"/>
      </c>
    </row>
    <row r="12" spans="2:18" ht="13.5">
      <c r="B12" s="7" t="s">
        <v>60</v>
      </c>
      <c r="C12" s="197"/>
      <c r="D12" s="197"/>
      <c r="F12" s="285">
        <f t="shared" si="0"/>
        <v>42380</v>
      </c>
      <c r="G12" s="286">
        <f t="shared" si="1"/>
      </c>
      <c r="H12" s="287">
        <f t="shared" si="2"/>
      </c>
      <c r="I12" s="287">
        <f t="shared" si="3"/>
      </c>
      <c r="J12" s="287">
        <f t="shared" si="4"/>
      </c>
      <c r="K12" s="287">
        <f t="shared" si="5"/>
      </c>
      <c r="L12" s="287">
        <f t="shared" si="6"/>
      </c>
      <c r="M12" s="287">
        <f t="shared" si="7"/>
      </c>
      <c r="N12" s="287">
        <f t="shared" si="8"/>
      </c>
      <c r="O12" s="287">
        <f t="shared" si="9"/>
      </c>
      <c r="P12" s="287">
        <f t="shared" si="10"/>
      </c>
      <c r="Q12" s="287">
        <f t="shared" si="11"/>
      </c>
      <c r="R12" s="287">
        <f t="shared" si="12"/>
      </c>
    </row>
    <row r="13" spans="2:18" ht="13.5">
      <c r="B13" s="7" t="s">
        <v>61</v>
      </c>
      <c r="C13" s="197"/>
      <c r="D13" s="197"/>
      <c r="F13" s="285">
        <f t="shared" si="0"/>
        <v>42381</v>
      </c>
      <c r="G13" s="286">
        <f t="shared" si="1"/>
      </c>
      <c r="H13" s="287">
        <f t="shared" si="2"/>
      </c>
      <c r="I13" s="287">
        <f t="shared" si="3"/>
      </c>
      <c r="J13" s="287">
        <f t="shared" si="4"/>
      </c>
      <c r="K13" s="287">
        <f t="shared" si="5"/>
      </c>
      <c r="L13" s="287">
        <f t="shared" si="6"/>
      </c>
      <c r="M13" s="287">
        <f t="shared" si="7"/>
      </c>
      <c r="N13" s="287">
        <f t="shared" si="8"/>
      </c>
      <c r="O13" s="287">
        <f t="shared" si="9"/>
      </c>
      <c r="P13" s="287">
        <f t="shared" si="10"/>
      </c>
      <c r="Q13" s="287">
        <f t="shared" si="11"/>
      </c>
      <c r="R13" s="287">
        <f t="shared" si="12"/>
      </c>
    </row>
    <row r="14" spans="2:18" ht="13.5">
      <c r="B14" s="7" t="s">
        <v>62</v>
      </c>
      <c r="C14" s="197"/>
      <c r="D14" s="197"/>
      <c r="F14" s="285">
        <f t="shared" si="0"/>
        <v>42382</v>
      </c>
      <c r="G14" s="286">
        <f t="shared" si="1"/>
      </c>
      <c r="H14" s="287">
        <f t="shared" si="2"/>
      </c>
      <c r="I14" s="287">
        <f t="shared" si="3"/>
      </c>
      <c r="J14" s="287">
        <f t="shared" si="4"/>
      </c>
      <c r="K14" s="287">
        <f t="shared" si="5"/>
      </c>
      <c r="L14" s="287">
        <f t="shared" si="6"/>
      </c>
      <c r="M14" s="287">
        <f t="shared" si="7"/>
      </c>
      <c r="N14" s="287">
        <f t="shared" si="8"/>
      </c>
      <c r="O14" s="287">
        <f t="shared" si="9"/>
      </c>
      <c r="P14" s="287">
        <f t="shared" si="10"/>
      </c>
      <c r="Q14" s="287">
        <f t="shared" si="11"/>
      </c>
      <c r="R14" s="287">
        <f t="shared" si="12"/>
      </c>
    </row>
    <row r="15" spans="2:18" ht="13.5">
      <c r="B15" s="7" t="s">
        <v>63</v>
      </c>
      <c r="C15" s="197"/>
      <c r="D15" s="197"/>
      <c r="F15" s="285">
        <f t="shared" si="0"/>
        <v>42383</v>
      </c>
      <c r="G15" s="286">
        <f t="shared" si="1"/>
      </c>
      <c r="H15" s="287">
        <f t="shared" si="2"/>
      </c>
      <c r="I15" s="287">
        <f t="shared" si="3"/>
      </c>
      <c r="J15" s="287">
        <f t="shared" si="4"/>
      </c>
      <c r="K15" s="287">
        <f t="shared" si="5"/>
      </c>
      <c r="L15" s="287">
        <f t="shared" si="6"/>
      </c>
      <c r="M15" s="287">
        <f t="shared" si="7"/>
      </c>
      <c r="N15" s="287">
        <f t="shared" si="8"/>
      </c>
      <c r="O15" s="287">
        <f t="shared" si="9"/>
      </c>
      <c r="P15" s="287">
        <f t="shared" si="10"/>
      </c>
      <c r="Q15" s="287">
        <f t="shared" si="11"/>
      </c>
      <c r="R15" s="287">
        <f t="shared" si="12"/>
      </c>
    </row>
    <row r="16" spans="2:18" ht="13.5">
      <c r="B16" s="7" t="s">
        <v>64</v>
      </c>
      <c r="C16" s="197"/>
      <c r="D16" s="197"/>
      <c r="F16" s="285">
        <f t="shared" si="0"/>
        <v>42384</v>
      </c>
      <c r="G16" s="286">
        <f t="shared" si="1"/>
      </c>
      <c r="H16" s="287">
        <f t="shared" si="2"/>
      </c>
      <c r="I16" s="287">
        <f t="shared" si="3"/>
      </c>
      <c r="J16" s="287">
        <f t="shared" si="4"/>
      </c>
      <c r="K16" s="287">
        <f t="shared" si="5"/>
      </c>
      <c r="L16" s="287">
        <f t="shared" si="6"/>
      </c>
      <c r="M16" s="287">
        <f t="shared" si="7"/>
      </c>
      <c r="N16" s="287">
        <f t="shared" si="8"/>
      </c>
      <c r="O16" s="287">
        <f t="shared" si="9"/>
      </c>
      <c r="P16" s="287">
        <f t="shared" si="10"/>
      </c>
      <c r="Q16" s="287">
        <f t="shared" si="11"/>
      </c>
      <c r="R16" s="287">
        <f t="shared" si="12"/>
      </c>
    </row>
    <row r="17" spans="2:18" ht="13.5">
      <c r="B17" s="7" t="str">
        <f>CONCATENATE("Weihnachtsferien ",C6)</f>
        <v>Weihnachtsferien 2016</v>
      </c>
      <c r="C17" s="197"/>
      <c r="D17" s="197"/>
      <c r="F17" s="285">
        <f t="shared" si="0"/>
        <v>42385</v>
      </c>
      <c r="G17" s="286">
        <f t="shared" si="1"/>
      </c>
      <c r="H17" s="287">
        <f t="shared" si="2"/>
      </c>
      <c r="I17" s="287">
        <f t="shared" si="3"/>
      </c>
      <c r="J17" s="287">
        <f t="shared" si="4"/>
      </c>
      <c r="K17" s="287">
        <f t="shared" si="5"/>
      </c>
      <c r="L17" s="287">
        <f t="shared" si="6"/>
      </c>
      <c r="M17" s="287">
        <f t="shared" si="7"/>
      </c>
      <c r="N17" s="287">
        <f t="shared" si="8"/>
      </c>
      <c r="O17" s="287">
        <f t="shared" si="9"/>
      </c>
      <c r="P17" s="287">
        <f t="shared" si="10"/>
      </c>
      <c r="Q17" s="287">
        <f t="shared" si="11"/>
      </c>
      <c r="R17" s="287">
        <f t="shared" si="12"/>
      </c>
    </row>
    <row r="18" spans="2:18" ht="13.5">
      <c r="B18" s="200"/>
      <c r="C18" s="199"/>
      <c r="D18" s="8"/>
      <c r="F18" s="285">
        <f t="shared" si="0"/>
        <v>42386</v>
      </c>
      <c r="G18" s="286">
        <f t="shared" si="1"/>
      </c>
      <c r="H18" s="287">
        <f t="shared" si="2"/>
      </c>
      <c r="I18" s="287">
        <f t="shared" si="3"/>
      </c>
      <c r="J18" s="287">
        <f t="shared" si="4"/>
      </c>
      <c r="K18" s="287">
        <f t="shared" si="5"/>
      </c>
      <c r="L18" s="287">
        <f t="shared" si="6"/>
      </c>
      <c r="M18" s="287">
        <f t="shared" si="7"/>
      </c>
      <c r="N18" s="287">
        <f t="shared" si="8"/>
      </c>
      <c r="O18" s="287">
        <f t="shared" si="9"/>
      </c>
      <c r="P18" s="287">
        <f t="shared" si="10"/>
      </c>
      <c r="Q18" s="287">
        <f t="shared" si="11"/>
      </c>
      <c r="R18" s="287">
        <f t="shared" si="12"/>
      </c>
    </row>
    <row r="19" spans="2:18" ht="13.5">
      <c r="B19" s="201"/>
      <c r="C19" s="199"/>
      <c r="D19" s="199"/>
      <c r="F19" s="285">
        <f t="shared" si="0"/>
        <v>42387</v>
      </c>
      <c r="G19" s="286">
        <f t="shared" si="1"/>
      </c>
      <c r="H19" s="287">
        <f t="shared" si="2"/>
      </c>
      <c r="I19" s="287">
        <f t="shared" si="3"/>
      </c>
      <c r="J19" s="287">
        <f t="shared" si="4"/>
      </c>
      <c r="K19" s="287">
        <f t="shared" si="5"/>
      </c>
      <c r="L19" s="287">
        <f t="shared" si="6"/>
      </c>
      <c r="M19" s="287">
        <f t="shared" si="7"/>
      </c>
      <c r="N19" s="287">
        <f t="shared" si="8"/>
      </c>
      <c r="O19" s="287">
        <f t="shared" si="9"/>
      </c>
      <c r="P19" s="287">
        <f t="shared" si="10"/>
      </c>
      <c r="Q19" s="287">
        <f t="shared" si="11"/>
      </c>
      <c r="R19" s="287">
        <f t="shared" si="12"/>
      </c>
    </row>
    <row r="20" spans="2:18" ht="13.5">
      <c r="B20" s="201"/>
      <c r="C20" s="199"/>
      <c r="D20" s="199"/>
      <c r="F20" s="285">
        <f t="shared" si="0"/>
        <v>42388</v>
      </c>
      <c r="G20" s="286">
        <f t="shared" si="1"/>
      </c>
      <c r="H20" s="287">
        <f t="shared" si="2"/>
      </c>
      <c r="I20" s="287">
        <f t="shared" si="3"/>
      </c>
      <c r="J20" s="287">
        <f t="shared" si="4"/>
      </c>
      <c r="K20" s="287">
        <f t="shared" si="5"/>
      </c>
      <c r="L20" s="287">
        <f t="shared" si="6"/>
      </c>
      <c r="M20" s="287">
        <f t="shared" si="7"/>
      </c>
      <c r="N20" s="287">
        <f t="shared" si="8"/>
      </c>
      <c r="O20" s="287">
        <f t="shared" si="9"/>
      </c>
      <c r="P20" s="287">
        <f t="shared" si="10"/>
      </c>
      <c r="Q20" s="287">
        <f t="shared" si="11"/>
      </c>
      <c r="R20" s="287">
        <f t="shared" si="12"/>
      </c>
    </row>
    <row r="21" spans="2:18" ht="13.5">
      <c r="B21" s="201"/>
      <c r="C21" s="199"/>
      <c r="D21" s="199"/>
      <c r="F21" s="285">
        <f t="shared" si="0"/>
        <v>42389</v>
      </c>
      <c r="G21" s="286">
        <f t="shared" si="1"/>
      </c>
      <c r="H21" s="287">
        <f t="shared" si="2"/>
      </c>
      <c r="I21" s="287">
        <f t="shared" si="3"/>
      </c>
      <c r="J21" s="287">
        <f t="shared" si="4"/>
      </c>
      <c r="K21" s="287">
        <f t="shared" si="5"/>
      </c>
      <c r="L21" s="287">
        <f t="shared" si="6"/>
      </c>
      <c r="M21" s="287">
        <f t="shared" si="7"/>
      </c>
      <c r="N21" s="287">
        <f t="shared" si="8"/>
      </c>
      <c r="O21" s="287">
        <f t="shared" si="9"/>
      </c>
      <c r="P21" s="287">
        <f t="shared" si="10"/>
      </c>
      <c r="Q21" s="287">
        <f t="shared" si="11"/>
      </c>
      <c r="R21" s="287">
        <f t="shared" si="12"/>
      </c>
    </row>
    <row r="22" spans="6:18" ht="12.75">
      <c r="F22" s="285">
        <f t="shared" si="0"/>
        <v>42390</v>
      </c>
      <c r="G22" s="286">
        <f t="shared" si="1"/>
      </c>
      <c r="H22" s="287">
        <f t="shared" si="2"/>
      </c>
      <c r="I22" s="287">
        <f t="shared" si="3"/>
      </c>
      <c r="J22" s="287">
        <f t="shared" si="4"/>
      </c>
      <c r="K22" s="287">
        <f t="shared" si="5"/>
      </c>
      <c r="L22" s="287">
        <f t="shared" si="6"/>
      </c>
      <c r="M22" s="287">
        <f t="shared" si="7"/>
      </c>
      <c r="N22" s="287">
        <f t="shared" si="8"/>
      </c>
      <c r="O22" s="287">
        <f t="shared" si="9"/>
      </c>
      <c r="P22" s="287">
        <f t="shared" si="10"/>
      </c>
      <c r="Q22" s="287">
        <f t="shared" si="11"/>
      </c>
      <c r="R22" s="287">
        <f t="shared" si="12"/>
      </c>
    </row>
    <row r="23" spans="6:18" ht="12.75">
      <c r="F23" s="285">
        <f t="shared" si="0"/>
        <v>42391</v>
      </c>
      <c r="G23" s="286">
        <f t="shared" si="1"/>
      </c>
      <c r="H23" s="287">
        <f t="shared" si="2"/>
      </c>
      <c r="I23" s="287">
        <f t="shared" si="3"/>
      </c>
      <c r="J23" s="287">
        <f t="shared" si="4"/>
      </c>
      <c r="K23" s="287">
        <f t="shared" si="5"/>
      </c>
      <c r="L23" s="287">
        <f t="shared" si="6"/>
      </c>
      <c r="M23" s="287">
        <f t="shared" si="7"/>
      </c>
      <c r="N23" s="287">
        <f t="shared" si="8"/>
      </c>
      <c r="O23" s="287">
        <f t="shared" si="9"/>
      </c>
      <c r="P23" s="287">
        <f t="shared" si="10"/>
      </c>
      <c r="Q23" s="287">
        <f t="shared" si="11"/>
      </c>
      <c r="R23" s="287">
        <f t="shared" si="12"/>
      </c>
    </row>
    <row r="24" spans="6:18" ht="12.75">
      <c r="F24" s="285">
        <f t="shared" si="0"/>
        <v>42392</v>
      </c>
      <c r="G24" s="286">
        <f t="shared" si="1"/>
      </c>
      <c r="H24" s="287">
        <f t="shared" si="2"/>
      </c>
      <c r="I24" s="287">
        <f t="shared" si="3"/>
      </c>
      <c r="J24" s="287">
        <f t="shared" si="4"/>
      </c>
      <c r="K24" s="287">
        <f t="shared" si="5"/>
      </c>
      <c r="L24" s="287">
        <f t="shared" si="6"/>
      </c>
      <c r="M24" s="287">
        <f t="shared" si="7"/>
      </c>
      <c r="N24" s="287">
        <f t="shared" si="8"/>
      </c>
      <c r="O24" s="287">
        <f t="shared" si="9"/>
      </c>
      <c r="P24" s="287">
        <f t="shared" si="10"/>
      </c>
      <c r="Q24" s="287">
        <f t="shared" si="11"/>
      </c>
      <c r="R24" s="287">
        <f t="shared" si="12"/>
      </c>
    </row>
    <row r="25" spans="6:18" ht="12.75">
      <c r="F25" s="285">
        <f t="shared" si="0"/>
        <v>42393</v>
      </c>
      <c r="G25" s="286">
        <f t="shared" si="1"/>
      </c>
      <c r="H25" s="287">
        <f t="shared" si="2"/>
      </c>
      <c r="I25" s="287">
        <f t="shared" si="3"/>
      </c>
      <c r="J25" s="287">
        <f t="shared" si="4"/>
      </c>
      <c r="K25" s="287">
        <f t="shared" si="5"/>
      </c>
      <c r="L25" s="287">
        <f t="shared" si="6"/>
      </c>
      <c r="M25" s="287">
        <f t="shared" si="7"/>
      </c>
      <c r="N25" s="287">
        <f t="shared" si="8"/>
      </c>
      <c r="O25" s="287">
        <f t="shared" si="9"/>
      </c>
      <c r="P25" s="287">
        <f t="shared" si="10"/>
      </c>
      <c r="Q25" s="287">
        <f t="shared" si="11"/>
      </c>
      <c r="R25" s="287">
        <f t="shared" si="12"/>
      </c>
    </row>
    <row r="26" spans="6:18" ht="12.75">
      <c r="F26" s="285">
        <f t="shared" si="0"/>
        <v>42394</v>
      </c>
      <c r="G26" s="286">
        <f t="shared" si="1"/>
      </c>
      <c r="H26" s="287">
        <f t="shared" si="2"/>
      </c>
      <c r="I26" s="287">
        <f t="shared" si="3"/>
      </c>
      <c r="J26" s="287">
        <f t="shared" si="4"/>
      </c>
      <c r="K26" s="287">
        <f t="shared" si="5"/>
      </c>
      <c r="L26" s="287">
        <f t="shared" si="6"/>
      </c>
      <c r="M26" s="287">
        <f t="shared" si="7"/>
      </c>
      <c r="N26" s="287">
        <f t="shared" si="8"/>
      </c>
      <c r="O26" s="287">
        <f t="shared" si="9"/>
      </c>
      <c r="P26" s="287">
        <f t="shared" si="10"/>
      </c>
      <c r="Q26" s="287">
        <f t="shared" si="11"/>
      </c>
      <c r="R26" s="287">
        <f t="shared" si="12"/>
      </c>
    </row>
    <row r="27" spans="6:18" ht="12.75">
      <c r="F27" s="285">
        <f t="shared" si="0"/>
        <v>42395</v>
      </c>
      <c r="G27" s="286">
        <f t="shared" si="1"/>
      </c>
      <c r="H27" s="287">
        <f t="shared" si="2"/>
      </c>
      <c r="I27" s="287">
        <f t="shared" si="3"/>
      </c>
      <c r="J27" s="287">
        <f t="shared" si="4"/>
      </c>
      <c r="K27" s="287">
        <f t="shared" si="5"/>
      </c>
      <c r="L27" s="287">
        <f t="shared" si="6"/>
      </c>
      <c r="M27" s="287">
        <f t="shared" si="7"/>
      </c>
      <c r="N27" s="287">
        <f t="shared" si="8"/>
      </c>
      <c r="O27" s="287">
        <f t="shared" si="9"/>
      </c>
      <c r="P27" s="287">
        <f t="shared" si="10"/>
      </c>
      <c r="Q27" s="287">
        <f t="shared" si="11"/>
      </c>
      <c r="R27" s="287">
        <f t="shared" si="12"/>
      </c>
    </row>
    <row r="28" spans="6:18" ht="12.75">
      <c r="F28" s="285">
        <f t="shared" si="0"/>
        <v>42396</v>
      </c>
      <c r="G28" s="286">
        <f t="shared" si="1"/>
      </c>
      <c r="H28" s="287">
        <f t="shared" si="2"/>
      </c>
      <c r="I28" s="287">
        <f t="shared" si="3"/>
      </c>
      <c r="J28" s="287">
        <f t="shared" si="4"/>
      </c>
      <c r="K28" s="287">
        <f t="shared" si="5"/>
      </c>
      <c r="L28" s="287">
        <f t="shared" si="6"/>
      </c>
      <c r="M28" s="287">
        <f t="shared" si="7"/>
      </c>
      <c r="N28" s="287">
        <f t="shared" si="8"/>
      </c>
      <c r="O28" s="287">
        <f t="shared" si="9"/>
      </c>
      <c r="P28" s="287">
        <f t="shared" si="10"/>
      </c>
      <c r="Q28" s="287">
        <f t="shared" si="11"/>
      </c>
      <c r="R28" s="287">
        <f t="shared" si="12"/>
      </c>
    </row>
    <row r="29" spans="6:18" ht="12.75">
      <c r="F29" s="285">
        <f t="shared" si="0"/>
        <v>42397</v>
      </c>
      <c r="G29" s="286">
        <f t="shared" si="1"/>
      </c>
      <c r="H29" s="287">
        <f t="shared" si="2"/>
      </c>
      <c r="I29" s="287">
        <f t="shared" si="3"/>
      </c>
      <c r="J29" s="287">
        <f t="shared" si="4"/>
      </c>
      <c r="K29" s="287">
        <f t="shared" si="5"/>
      </c>
      <c r="L29" s="287">
        <f t="shared" si="6"/>
      </c>
      <c r="M29" s="287">
        <f t="shared" si="7"/>
      </c>
      <c r="N29" s="287">
        <f t="shared" si="8"/>
      </c>
      <c r="O29" s="287">
        <f t="shared" si="9"/>
      </c>
      <c r="P29" s="287">
        <f t="shared" si="10"/>
      </c>
      <c r="Q29" s="287">
        <f t="shared" si="11"/>
      </c>
      <c r="R29" s="287">
        <f t="shared" si="12"/>
      </c>
    </row>
    <row r="30" spans="6:18" ht="12.75">
      <c r="F30" s="285">
        <f t="shared" si="0"/>
        <v>42398</v>
      </c>
      <c r="G30" s="286">
        <f t="shared" si="1"/>
      </c>
      <c r="H30" s="287">
        <f t="shared" si="2"/>
      </c>
      <c r="I30" s="287">
        <f t="shared" si="3"/>
      </c>
      <c r="J30" s="287">
        <f t="shared" si="4"/>
      </c>
      <c r="K30" s="287">
        <f t="shared" si="5"/>
      </c>
      <c r="L30" s="287">
        <f t="shared" si="6"/>
      </c>
      <c r="M30" s="287">
        <f t="shared" si="7"/>
      </c>
      <c r="N30" s="287">
        <f t="shared" si="8"/>
      </c>
      <c r="O30" s="287">
        <f t="shared" si="9"/>
      </c>
      <c r="P30" s="287">
        <f t="shared" si="10"/>
      </c>
      <c r="Q30" s="287">
        <f t="shared" si="11"/>
      </c>
      <c r="R30" s="287">
        <f t="shared" si="12"/>
      </c>
    </row>
    <row r="31" spans="6:18" ht="12.75">
      <c r="F31" s="285">
        <f t="shared" si="0"/>
        <v>42399</v>
      </c>
      <c r="G31" s="286">
        <f t="shared" si="1"/>
      </c>
      <c r="H31" s="287">
        <f t="shared" si="2"/>
      </c>
      <c r="I31" s="287">
        <f t="shared" si="3"/>
      </c>
      <c r="J31" s="287">
        <f t="shared" si="4"/>
      </c>
      <c r="K31" s="287">
        <f t="shared" si="5"/>
      </c>
      <c r="L31" s="287">
        <f t="shared" si="6"/>
      </c>
      <c r="M31" s="287">
        <f t="shared" si="7"/>
      </c>
      <c r="N31" s="287">
        <f t="shared" si="8"/>
      </c>
      <c r="O31" s="287">
        <f t="shared" si="9"/>
      </c>
      <c r="P31" s="287">
        <f t="shared" si="10"/>
      </c>
      <c r="Q31" s="287">
        <f t="shared" si="11"/>
      </c>
      <c r="R31" s="287">
        <f t="shared" si="12"/>
      </c>
    </row>
    <row r="32" spans="6:18" ht="12.75">
      <c r="F32" s="285">
        <f t="shared" si="0"/>
        <v>42400</v>
      </c>
      <c r="G32" s="286">
        <f t="shared" si="1"/>
      </c>
      <c r="H32" s="287">
        <f t="shared" si="2"/>
      </c>
      <c r="I32" s="287">
        <f t="shared" si="3"/>
      </c>
      <c r="J32" s="287">
        <f t="shared" si="4"/>
      </c>
      <c r="K32" s="287">
        <f t="shared" si="5"/>
      </c>
      <c r="L32" s="287">
        <f t="shared" si="6"/>
      </c>
      <c r="M32" s="287">
        <f t="shared" si="7"/>
      </c>
      <c r="N32" s="287">
        <f t="shared" si="8"/>
      </c>
      <c r="O32" s="287">
        <f t="shared" si="9"/>
      </c>
      <c r="P32" s="287">
        <f t="shared" si="10"/>
      </c>
      <c r="Q32" s="287">
        <f t="shared" si="11"/>
      </c>
      <c r="R32" s="287">
        <f t="shared" si="12"/>
      </c>
    </row>
    <row r="33" spans="6:18" ht="12.75">
      <c r="F33" s="285">
        <f t="shared" si="0"/>
        <v>42401</v>
      </c>
      <c r="G33" s="286">
        <f t="shared" si="1"/>
      </c>
      <c r="H33" s="287">
        <f t="shared" si="2"/>
      </c>
      <c r="I33" s="287">
        <f t="shared" si="3"/>
      </c>
      <c r="J33" s="287">
        <f t="shared" si="4"/>
      </c>
      <c r="K33" s="287">
        <f t="shared" si="5"/>
      </c>
      <c r="L33" s="287">
        <f t="shared" si="6"/>
      </c>
      <c r="M33" s="287">
        <f t="shared" si="7"/>
      </c>
      <c r="N33" s="287">
        <f t="shared" si="8"/>
      </c>
      <c r="O33" s="287">
        <f t="shared" si="9"/>
      </c>
      <c r="P33" s="287">
        <f t="shared" si="10"/>
      </c>
      <c r="Q33" s="287">
        <f t="shared" si="11"/>
      </c>
      <c r="R33" s="287">
        <f t="shared" si="12"/>
      </c>
    </row>
    <row r="34" spans="6:18" ht="12.75">
      <c r="F34" s="285">
        <f t="shared" si="0"/>
        <v>42402</v>
      </c>
      <c r="G34" s="286">
        <f t="shared" si="1"/>
      </c>
      <c r="H34" s="287">
        <f t="shared" si="2"/>
      </c>
      <c r="I34" s="287">
        <f t="shared" si="3"/>
      </c>
      <c r="J34" s="287">
        <f t="shared" si="4"/>
      </c>
      <c r="K34" s="287">
        <f t="shared" si="5"/>
      </c>
      <c r="L34" s="287">
        <f t="shared" si="6"/>
      </c>
      <c r="M34" s="287">
        <f t="shared" si="7"/>
      </c>
      <c r="N34" s="287">
        <f t="shared" si="8"/>
      </c>
      <c r="O34" s="287">
        <f t="shared" si="9"/>
      </c>
      <c r="P34" s="287">
        <f t="shared" si="10"/>
      </c>
      <c r="Q34" s="287">
        <f t="shared" si="11"/>
      </c>
      <c r="R34" s="287">
        <f t="shared" si="12"/>
      </c>
    </row>
    <row r="35" spans="6:18" ht="12.75">
      <c r="F35" s="285">
        <f t="shared" si="0"/>
        <v>42403</v>
      </c>
      <c r="G35" s="286">
        <f t="shared" si="1"/>
      </c>
      <c r="H35" s="287">
        <f t="shared" si="2"/>
      </c>
      <c r="I35" s="287">
        <f t="shared" si="3"/>
      </c>
      <c r="J35" s="287">
        <f t="shared" si="4"/>
      </c>
      <c r="K35" s="287">
        <f t="shared" si="5"/>
      </c>
      <c r="L35" s="287">
        <f t="shared" si="6"/>
      </c>
      <c r="M35" s="287">
        <f t="shared" si="7"/>
      </c>
      <c r="N35" s="287">
        <f t="shared" si="8"/>
      </c>
      <c r="O35" s="287">
        <f t="shared" si="9"/>
      </c>
      <c r="P35" s="287">
        <f t="shared" si="10"/>
      </c>
      <c r="Q35" s="287">
        <f t="shared" si="11"/>
      </c>
      <c r="R35" s="287">
        <f t="shared" si="12"/>
      </c>
    </row>
    <row r="36" spans="6:18" ht="12.75">
      <c r="F36" s="285">
        <f t="shared" si="0"/>
        <v>42404</v>
      </c>
      <c r="G36" s="286">
        <f t="shared" si="1"/>
      </c>
      <c r="H36" s="287">
        <f t="shared" si="2"/>
      </c>
      <c r="I36" s="287">
        <f t="shared" si="3"/>
      </c>
      <c r="J36" s="287">
        <f t="shared" si="4"/>
      </c>
      <c r="K36" s="287">
        <f t="shared" si="5"/>
      </c>
      <c r="L36" s="287">
        <f t="shared" si="6"/>
      </c>
      <c r="M36" s="287">
        <f t="shared" si="7"/>
      </c>
      <c r="N36" s="287">
        <f t="shared" si="8"/>
      </c>
      <c r="O36" s="287">
        <f t="shared" si="9"/>
      </c>
      <c r="P36" s="287">
        <f t="shared" si="10"/>
      </c>
      <c r="Q36" s="287">
        <f t="shared" si="11"/>
      </c>
      <c r="R36" s="287">
        <f t="shared" si="12"/>
      </c>
    </row>
    <row r="37" spans="6:18" ht="12.75">
      <c r="F37" s="285">
        <f t="shared" si="0"/>
        <v>42405</v>
      </c>
      <c r="G37" s="286">
        <f t="shared" si="1"/>
      </c>
      <c r="H37" s="287">
        <f t="shared" si="2"/>
      </c>
      <c r="I37" s="287">
        <f t="shared" si="3"/>
      </c>
      <c r="J37" s="287">
        <f t="shared" si="4"/>
      </c>
      <c r="K37" s="287">
        <f t="shared" si="5"/>
      </c>
      <c r="L37" s="287">
        <f t="shared" si="6"/>
      </c>
      <c r="M37" s="287">
        <f t="shared" si="7"/>
      </c>
      <c r="N37" s="287">
        <f t="shared" si="8"/>
      </c>
      <c r="O37" s="287">
        <f t="shared" si="9"/>
      </c>
      <c r="P37" s="287">
        <f t="shared" si="10"/>
      </c>
      <c r="Q37" s="287">
        <f t="shared" si="11"/>
      </c>
      <c r="R37" s="287">
        <f t="shared" si="12"/>
      </c>
    </row>
    <row r="38" spans="6:18" ht="12.75">
      <c r="F38" s="285">
        <f t="shared" si="0"/>
        <v>42406</v>
      </c>
      <c r="G38" s="286">
        <f t="shared" si="1"/>
      </c>
      <c r="H38" s="287">
        <f t="shared" si="2"/>
      </c>
      <c r="I38" s="287">
        <f t="shared" si="3"/>
      </c>
      <c r="J38" s="287">
        <f t="shared" si="4"/>
      </c>
      <c r="K38" s="287">
        <f t="shared" si="5"/>
      </c>
      <c r="L38" s="287">
        <f t="shared" si="6"/>
      </c>
      <c r="M38" s="287">
        <f t="shared" si="7"/>
      </c>
      <c r="N38" s="287">
        <f t="shared" si="8"/>
      </c>
      <c r="O38" s="287">
        <f t="shared" si="9"/>
      </c>
      <c r="P38" s="287">
        <f t="shared" si="10"/>
      </c>
      <c r="Q38" s="287">
        <f t="shared" si="11"/>
      </c>
      <c r="R38" s="287">
        <f t="shared" si="12"/>
      </c>
    </row>
    <row r="39" spans="6:18" ht="12.75">
      <c r="F39" s="285">
        <f t="shared" si="0"/>
        <v>42407</v>
      </c>
      <c r="G39" s="286">
        <f t="shared" si="1"/>
      </c>
      <c r="H39" s="287">
        <f t="shared" si="2"/>
      </c>
      <c r="I39" s="287">
        <f t="shared" si="3"/>
      </c>
      <c r="J39" s="287">
        <f t="shared" si="4"/>
      </c>
      <c r="K39" s="287">
        <f t="shared" si="5"/>
      </c>
      <c r="L39" s="287">
        <f t="shared" si="6"/>
      </c>
      <c r="M39" s="287">
        <f t="shared" si="7"/>
      </c>
      <c r="N39" s="287">
        <f t="shared" si="8"/>
      </c>
      <c r="O39" s="287">
        <f t="shared" si="9"/>
      </c>
      <c r="P39" s="287">
        <f t="shared" si="10"/>
      </c>
      <c r="Q39" s="287">
        <f t="shared" si="11"/>
      </c>
      <c r="R39" s="287">
        <f t="shared" si="12"/>
      </c>
    </row>
    <row r="40" spans="6:18" ht="12.75">
      <c r="F40" s="285">
        <f t="shared" si="0"/>
        <v>42408</v>
      </c>
      <c r="G40" s="286">
        <f t="shared" si="1"/>
      </c>
      <c r="H40" s="287">
        <f t="shared" si="2"/>
      </c>
      <c r="I40" s="287">
        <f t="shared" si="3"/>
      </c>
      <c r="J40" s="287">
        <f t="shared" si="4"/>
      </c>
      <c r="K40" s="287">
        <f t="shared" si="5"/>
      </c>
      <c r="L40" s="287">
        <f t="shared" si="6"/>
      </c>
      <c r="M40" s="287">
        <f t="shared" si="7"/>
      </c>
      <c r="N40" s="287">
        <f t="shared" si="8"/>
      </c>
      <c r="O40" s="287">
        <f t="shared" si="9"/>
      </c>
      <c r="P40" s="287">
        <f t="shared" si="10"/>
      </c>
      <c r="Q40" s="287">
        <f t="shared" si="11"/>
      </c>
      <c r="R40" s="287">
        <f t="shared" si="12"/>
      </c>
    </row>
    <row r="41" spans="6:18" ht="12.75">
      <c r="F41" s="285">
        <f t="shared" si="0"/>
        <v>42409</v>
      </c>
      <c r="G41" s="286">
        <f t="shared" si="1"/>
      </c>
      <c r="H41" s="287">
        <f t="shared" si="2"/>
      </c>
      <c r="I41" s="287">
        <f t="shared" si="3"/>
      </c>
      <c r="J41" s="287">
        <f t="shared" si="4"/>
      </c>
      <c r="K41" s="287">
        <f t="shared" si="5"/>
      </c>
      <c r="L41" s="287">
        <f t="shared" si="6"/>
      </c>
      <c r="M41" s="287">
        <f t="shared" si="7"/>
      </c>
      <c r="N41" s="287">
        <f t="shared" si="8"/>
      </c>
      <c r="O41" s="287">
        <f t="shared" si="9"/>
      </c>
      <c r="P41" s="287">
        <f t="shared" si="10"/>
      </c>
      <c r="Q41" s="287">
        <f t="shared" si="11"/>
      </c>
      <c r="R41" s="287">
        <f t="shared" si="12"/>
      </c>
    </row>
    <row r="42" spans="6:18" ht="12.75">
      <c r="F42" s="285">
        <f t="shared" si="0"/>
        <v>42410</v>
      </c>
      <c r="G42" s="286">
        <f t="shared" si="1"/>
      </c>
      <c r="H42" s="287">
        <f t="shared" si="2"/>
      </c>
      <c r="I42" s="287">
        <f t="shared" si="3"/>
      </c>
      <c r="J42" s="287">
        <f t="shared" si="4"/>
      </c>
      <c r="K42" s="287">
        <f t="shared" si="5"/>
      </c>
      <c r="L42" s="287">
        <f t="shared" si="6"/>
      </c>
      <c r="M42" s="287">
        <f t="shared" si="7"/>
      </c>
      <c r="N42" s="287">
        <f t="shared" si="8"/>
      </c>
      <c r="O42" s="287">
        <f t="shared" si="9"/>
      </c>
      <c r="P42" s="287">
        <f t="shared" si="10"/>
      </c>
      <c r="Q42" s="287">
        <f t="shared" si="11"/>
      </c>
      <c r="R42" s="287">
        <f t="shared" si="12"/>
      </c>
    </row>
    <row r="43" spans="6:18" ht="12.75">
      <c r="F43" s="285">
        <f t="shared" si="0"/>
        <v>42411</v>
      </c>
      <c r="G43" s="286">
        <f t="shared" si="1"/>
      </c>
      <c r="H43" s="287">
        <f t="shared" si="2"/>
      </c>
      <c r="I43" s="287">
        <f t="shared" si="3"/>
      </c>
      <c r="J43" s="287">
        <f t="shared" si="4"/>
      </c>
      <c r="K43" s="287">
        <f t="shared" si="5"/>
      </c>
      <c r="L43" s="287">
        <f t="shared" si="6"/>
      </c>
      <c r="M43" s="287">
        <f t="shared" si="7"/>
      </c>
      <c r="N43" s="287">
        <f t="shared" si="8"/>
      </c>
      <c r="O43" s="287">
        <f t="shared" si="9"/>
      </c>
      <c r="P43" s="287">
        <f t="shared" si="10"/>
      </c>
      <c r="Q43" s="287">
        <f t="shared" si="11"/>
      </c>
      <c r="R43" s="287">
        <f t="shared" si="12"/>
      </c>
    </row>
    <row r="44" spans="6:18" ht="12.75">
      <c r="F44" s="285">
        <f t="shared" si="0"/>
        <v>42412</v>
      </c>
      <c r="G44" s="286">
        <f t="shared" si="1"/>
      </c>
      <c r="H44" s="287">
        <f t="shared" si="2"/>
      </c>
      <c r="I44" s="287">
        <f t="shared" si="3"/>
      </c>
      <c r="J44" s="287">
        <f t="shared" si="4"/>
      </c>
      <c r="K44" s="287">
        <f t="shared" si="5"/>
      </c>
      <c r="L44" s="287">
        <f t="shared" si="6"/>
      </c>
      <c r="M44" s="287">
        <f t="shared" si="7"/>
      </c>
      <c r="N44" s="287">
        <f t="shared" si="8"/>
      </c>
      <c r="O44" s="287">
        <f t="shared" si="9"/>
      </c>
      <c r="P44" s="287">
        <f t="shared" si="10"/>
      </c>
      <c r="Q44" s="287">
        <f t="shared" si="11"/>
      </c>
      <c r="R44" s="287">
        <f t="shared" si="12"/>
      </c>
    </row>
    <row r="45" spans="6:18" ht="12.75">
      <c r="F45" s="285">
        <f t="shared" si="0"/>
        <v>42413</v>
      </c>
      <c r="G45" s="286">
        <f t="shared" si="1"/>
      </c>
      <c r="H45" s="287">
        <f t="shared" si="2"/>
      </c>
      <c r="I45" s="287">
        <f t="shared" si="3"/>
      </c>
      <c r="J45" s="287">
        <f t="shared" si="4"/>
      </c>
      <c r="K45" s="287">
        <f t="shared" si="5"/>
      </c>
      <c r="L45" s="287">
        <f t="shared" si="6"/>
      </c>
      <c r="M45" s="287">
        <f t="shared" si="7"/>
      </c>
      <c r="N45" s="287">
        <f t="shared" si="8"/>
      </c>
      <c r="O45" s="287">
        <f t="shared" si="9"/>
      </c>
      <c r="P45" s="287">
        <f t="shared" si="10"/>
      </c>
      <c r="Q45" s="287">
        <f t="shared" si="11"/>
      </c>
      <c r="R45" s="287">
        <f t="shared" si="12"/>
      </c>
    </row>
    <row r="46" spans="6:18" ht="12.75">
      <c r="F46" s="285">
        <f t="shared" si="0"/>
        <v>42414</v>
      </c>
      <c r="G46" s="286">
        <f t="shared" si="1"/>
      </c>
      <c r="H46" s="287">
        <f t="shared" si="2"/>
      </c>
      <c r="I46" s="287">
        <f t="shared" si="3"/>
      </c>
      <c r="J46" s="287">
        <f t="shared" si="4"/>
      </c>
      <c r="K46" s="287">
        <f t="shared" si="5"/>
      </c>
      <c r="L46" s="287">
        <f t="shared" si="6"/>
      </c>
      <c r="M46" s="287">
        <f t="shared" si="7"/>
      </c>
      <c r="N46" s="287">
        <f t="shared" si="8"/>
      </c>
      <c r="O46" s="287">
        <f t="shared" si="9"/>
      </c>
      <c r="P46" s="287">
        <f t="shared" si="10"/>
      </c>
      <c r="Q46" s="287">
        <f t="shared" si="11"/>
      </c>
      <c r="R46" s="287">
        <f t="shared" si="12"/>
      </c>
    </row>
    <row r="47" spans="6:18" ht="12.75">
      <c r="F47" s="285">
        <f t="shared" si="0"/>
        <v>42415</v>
      </c>
      <c r="G47" s="286">
        <f t="shared" si="1"/>
      </c>
      <c r="H47" s="287">
        <f t="shared" si="2"/>
      </c>
      <c r="I47" s="287">
        <f t="shared" si="3"/>
      </c>
      <c r="J47" s="287">
        <f t="shared" si="4"/>
      </c>
      <c r="K47" s="287">
        <f t="shared" si="5"/>
      </c>
      <c r="L47" s="287">
        <f t="shared" si="6"/>
      </c>
      <c r="M47" s="287">
        <f t="shared" si="7"/>
      </c>
      <c r="N47" s="287">
        <f t="shared" si="8"/>
      </c>
      <c r="O47" s="287">
        <f t="shared" si="9"/>
      </c>
      <c r="P47" s="287">
        <f t="shared" si="10"/>
      </c>
      <c r="Q47" s="287">
        <f t="shared" si="11"/>
      </c>
      <c r="R47" s="287">
        <f t="shared" si="12"/>
      </c>
    </row>
    <row r="48" spans="6:18" ht="12.75">
      <c r="F48" s="285">
        <f t="shared" si="0"/>
        <v>42416</v>
      </c>
      <c r="G48" s="286">
        <f t="shared" si="1"/>
      </c>
      <c r="H48" s="287">
        <f t="shared" si="2"/>
      </c>
      <c r="I48" s="287">
        <f t="shared" si="3"/>
      </c>
      <c r="J48" s="287">
        <f t="shared" si="4"/>
      </c>
      <c r="K48" s="287">
        <f t="shared" si="5"/>
      </c>
      <c r="L48" s="287">
        <f t="shared" si="6"/>
      </c>
      <c r="M48" s="287">
        <f t="shared" si="7"/>
      </c>
      <c r="N48" s="287">
        <f t="shared" si="8"/>
      </c>
      <c r="O48" s="287">
        <f t="shared" si="9"/>
      </c>
      <c r="P48" s="287">
        <f t="shared" si="10"/>
      </c>
      <c r="Q48" s="287">
        <f t="shared" si="11"/>
      </c>
      <c r="R48" s="287">
        <f t="shared" si="12"/>
      </c>
    </row>
    <row r="49" spans="6:18" ht="12.75">
      <c r="F49" s="285">
        <f t="shared" si="0"/>
        <v>42417</v>
      </c>
      <c r="G49" s="286">
        <f t="shared" si="1"/>
      </c>
      <c r="H49" s="287">
        <f t="shared" si="2"/>
      </c>
      <c r="I49" s="287">
        <f t="shared" si="3"/>
      </c>
      <c r="J49" s="287">
        <f t="shared" si="4"/>
      </c>
      <c r="K49" s="287">
        <f t="shared" si="5"/>
      </c>
      <c r="L49" s="287">
        <f t="shared" si="6"/>
      </c>
      <c r="M49" s="287">
        <f t="shared" si="7"/>
      </c>
      <c r="N49" s="287">
        <f t="shared" si="8"/>
      </c>
      <c r="O49" s="287">
        <f t="shared" si="9"/>
      </c>
      <c r="P49" s="287">
        <f t="shared" si="10"/>
      </c>
      <c r="Q49" s="287">
        <f t="shared" si="11"/>
      </c>
      <c r="R49" s="287">
        <f t="shared" si="12"/>
      </c>
    </row>
    <row r="50" spans="6:18" ht="12.75">
      <c r="F50" s="285">
        <f t="shared" si="0"/>
        <v>42418</v>
      </c>
      <c r="G50" s="286">
        <f t="shared" si="1"/>
      </c>
      <c r="H50" s="287">
        <f t="shared" si="2"/>
      </c>
      <c r="I50" s="287">
        <f t="shared" si="3"/>
      </c>
      <c r="J50" s="287">
        <f t="shared" si="4"/>
      </c>
      <c r="K50" s="287">
        <f t="shared" si="5"/>
      </c>
      <c r="L50" s="287">
        <f t="shared" si="6"/>
      </c>
      <c r="M50" s="287">
        <f t="shared" si="7"/>
      </c>
      <c r="N50" s="287">
        <f t="shared" si="8"/>
      </c>
      <c r="O50" s="287">
        <f t="shared" si="9"/>
      </c>
      <c r="P50" s="287">
        <f t="shared" si="10"/>
      </c>
      <c r="Q50" s="287">
        <f t="shared" si="11"/>
      </c>
      <c r="R50" s="287">
        <f t="shared" si="12"/>
      </c>
    </row>
    <row r="51" spans="6:18" ht="12.75">
      <c r="F51" s="285">
        <f t="shared" si="0"/>
        <v>42419</v>
      </c>
      <c r="G51" s="286">
        <f t="shared" si="1"/>
      </c>
      <c r="H51" s="287">
        <f t="shared" si="2"/>
      </c>
      <c r="I51" s="287">
        <f t="shared" si="3"/>
      </c>
      <c r="J51" s="287">
        <f t="shared" si="4"/>
      </c>
      <c r="K51" s="287">
        <f t="shared" si="5"/>
      </c>
      <c r="L51" s="287">
        <f t="shared" si="6"/>
      </c>
      <c r="M51" s="287">
        <f t="shared" si="7"/>
      </c>
      <c r="N51" s="287">
        <f t="shared" si="8"/>
      </c>
      <c r="O51" s="287">
        <f t="shared" si="9"/>
      </c>
      <c r="P51" s="287">
        <f t="shared" si="10"/>
      </c>
      <c r="Q51" s="287">
        <f t="shared" si="11"/>
      </c>
      <c r="R51" s="287">
        <f t="shared" si="12"/>
      </c>
    </row>
    <row r="52" spans="6:18" ht="12.75">
      <c r="F52" s="285">
        <f t="shared" si="0"/>
        <v>42420</v>
      </c>
      <c r="G52" s="286">
        <f t="shared" si="1"/>
      </c>
      <c r="H52" s="287">
        <f t="shared" si="2"/>
      </c>
      <c r="I52" s="287">
        <f t="shared" si="3"/>
      </c>
      <c r="J52" s="287">
        <f t="shared" si="4"/>
      </c>
      <c r="K52" s="287">
        <f t="shared" si="5"/>
      </c>
      <c r="L52" s="287">
        <f t="shared" si="6"/>
      </c>
      <c r="M52" s="287">
        <f t="shared" si="7"/>
      </c>
      <c r="N52" s="287">
        <f t="shared" si="8"/>
      </c>
      <c r="O52" s="287">
        <f t="shared" si="9"/>
      </c>
      <c r="P52" s="287">
        <f t="shared" si="10"/>
      </c>
      <c r="Q52" s="287">
        <f t="shared" si="11"/>
      </c>
      <c r="R52" s="287">
        <f t="shared" si="12"/>
      </c>
    </row>
    <row r="53" spans="6:18" ht="12.75">
      <c r="F53" s="285">
        <f t="shared" si="0"/>
        <v>42421</v>
      </c>
      <c r="G53" s="286">
        <f t="shared" si="1"/>
      </c>
      <c r="H53" s="287">
        <f t="shared" si="2"/>
      </c>
      <c r="I53" s="287">
        <f t="shared" si="3"/>
      </c>
      <c r="J53" s="287">
        <f t="shared" si="4"/>
      </c>
      <c r="K53" s="287">
        <f t="shared" si="5"/>
      </c>
      <c r="L53" s="287">
        <f t="shared" si="6"/>
      </c>
      <c r="M53" s="287">
        <f t="shared" si="7"/>
      </c>
      <c r="N53" s="287">
        <f t="shared" si="8"/>
      </c>
      <c r="O53" s="287">
        <f t="shared" si="9"/>
      </c>
      <c r="P53" s="287">
        <f t="shared" si="10"/>
      </c>
      <c r="Q53" s="287">
        <f t="shared" si="11"/>
      </c>
      <c r="R53" s="287">
        <f t="shared" si="12"/>
      </c>
    </row>
    <row r="54" spans="6:18" ht="12.75">
      <c r="F54" s="285">
        <f t="shared" si="0"/>
        <v>42422</v>
      </c>
      <c r="G54" s="286">
        <f t="shared" si="1"/>
      </c>
      <c r="H54" s="287">
        <f t="shared" si="2"/>
      </c>
      <c r="I54" s="287">
        <f t="shared" si="3"/>
      </c>
      <c r="J54" s="287">
        <f t="shared" si="4"/>
      </c>
      <c r="K54" s="287">
        <f t="shared" si="5"/>
      </c>
      <c r="L54" s="287">
        <f t="shared" si="6"/>
      </c>
      <c r="M54" s="287">
        <f t="shared" si="7"/>
      </c>
      <c r="N54" s="287">
        <f t="shared" si="8"/>
      </c>
      <c r="O54" s="287">
        <f t="shared" si="9"/>
      </c>
      <c r="P54" s="287">
        <f t="shared" si="10"/>
      </c>
      <c r="Q54" s="287">
        <f t="shared" si="11"/>
      </c>
      <c r="R54" s="287">
        <f t="shared" si="12"/>
      </c>
    </row>
    <row r="55" spans="6:18" ht="12.75">
      <c r="F55" s="285">
        <f t="shared" si="0"/>
        <v>42423</v>
      </c>
      <c r="G55" s="286">
        <f t="shared" si="1"/>
      </c>
      <c r="H55" s="287">
        <f t="shared" si="2"/>
      </c>
      <c r="I55" s="287">
        <f t="shared" si="3"/>
      </c>
      <c r="J55" s="287">
        <f t="shared" si="4"/>
      </c>
      <c r="K55" s="287">
        <f t="shared" si="5"/>
      </c>
      <c r="L55" s="287">
        <f t="shared" si="6"/>
      </c>
      <c r="M55" s="287">
        <f t="shared" si="7"/>
      </c>
      <c r="N55" s="287">
        <f t="shared" si="8"/>
      </c>
      <c r="O55" s="287">
        <f t="shared" si="9"/>
      </c>
      <c r="P55" s="287">
        <f t="shared" si="10"/>
      </c>
      <c r="Q55" s="287">
        <f t="shared" si="11"/>
      </c>
      <c r="R55" s="287">
        <f t="shared" si="12"/>
      </c>
    </row>
    <row r="56" spans="6:18" ht="12.75">
      <c r="F56" s="285">
        <f t="shared" si="0"/>
        <v>42424</v>
      </c>
      <c r="G56" s="286">
        <f t="shared" si="1"/>
      </c>
      <c r="H56" s="287">
        <f t="shared" si="2"/>
      </c>
      <c r="I56" s="287">
        <f t="shared" si="3"/>
      </c>
      <c r="J56" s="287">
        <f t="shared" si="4"/>
      </c>
      <c r="K56" s="287">
        <f t="shared" si="5"/>
      </c>
      <c r="L56" s="287">
        <f t="shared" si="6"/>
      </c>
      <c r="M56" s="287">
        <f t="shared" si="7"/>
      </c>
      <c r="N56" s="287">
        <f t="shared" si="8"/>
      </c>
      <c r="O56" s="287">
        <f t="shared" si="9"/>
      </c>
      <c r="P56" s="287">
        <f t="shared" si="10"/>
      </c>
      <c r="Q56" s="287">
        <f t="shared" si="11"/>
      </c>
      <c r="R56" s="287">
        <f t="shared" si="12"/>
      </c>
    </row>
    <row r="57" spans="6:18" ht="12.75">
      <c r="F57" s="285">
        <f t="shared" si="0"/>
        <v>42425</v>
      </c>
      <c r="G57" s="286">
        <f t="shared" si="1"/>
      </c>
      <c r="H57" s="287">
        <f t="shared" si="2"/>
      </c>
      <c r="I57" s="287">
        <f t="shared" si="3"/>
      </c>
      <c r="J57" s="287">
        <f t="shared" si="4"/>
      </c>
      <c r="K57" s="287">
        <f t="shared" si="5"/>
      </c>
      <c r="L57" s="287">
        <f t="shared" si="6"/>
      </c>
      <c r="M57" s="287">
        <f t="shared" si="7"/>
      </c>
      <c r="N57" s="287">
        <f t="shared" si="8"/>
      </c>
      <c r="O57" s="287">
        <f t="shared" si="9"/>
      </c>
      <c r="P57" s="287">
        <f t="shared" si="10"/>
      </c>
      <c r="Q57" s="287">
        <f t="shared" si="11"/>
      </c>
      <c r="R57" s="287">
        <f t="shared" si="12"/>
      </c>
    </row>
    <row r="58" spans="6:18" ht="12.75">
      <c r="F58" s="285">
        <f t="shared" si="0"/>
        <v>42426</v>
      </c>
      <c r="G58" s="286">
        <f t="shared" si="1"/>
      </c>
      <c r="H58" s="287">
        <f t="shared" si="2"/>
      </c>
      <c r="I58" s="287">
        <f t="shared" si="3"/>
      </c>
      <c r="J58" s="287">
        <f t="shared" si="4"/>
      </c>
      <c r="K58" s="287">
        <f t="shared" si="5"/>
      </c>
      <c r="L58" s="287">
        <f t="shared" si="6"/>
      </c>
      <c r="M58" s="287">
        <f t="shared" si="7"/>
      </c>
      <c r="N58" s="287">
        <f t="shared" si="8"/>
      </c>
      <c r="O58" s="287">
        <f t="shared" si="9"/>
      </c>
      <c r="P58" s="287">
        <f t="shared" si="10"/>
      </c>
      <c r="Q58" s="287">
        <f t="shared" si="11"/>
      </c>
      <c r="R58" s="287">
        <f t="shared" si="12"/>
      </c>
    </row>
    <row r="59" spans="6:18" ht="12.75">
      <c r="F59" s="285">
        <f t="shared" si="0"/>
        <v>42427</v>
      </c>
      <c r="G59" s="286">
        <f t="shared" si="1"/>
      </c>
      <c r="H59" s="287">
        <f t="shared" si="2"/>
      </c>
      <c r="I59" s="287">
        <f t="shared" si="3"/>
      </c>
      <c r="J59" s="287">
        <f t="shared" si="4"/>
      </c>
      <c r="K59" s="287">
        <f t="shared" si="5"/>
      </c>
      <c r="L59" s="287">
        <f t="shared" si="6"/>
      </c>
      <c r="M59" s="287">
        <f t="shared" si="7"/>
      </c>
      <c r="N59" s="287">
        <f t="shared" si="8"/>
      </c>
      <c r="O59" s="287">
        <f t="shared" si="9"/>
      </c>
      <c r="P59" s="287">
        <f t="shared" si="10"/>
      </c>
      <c r="Q59" s="287">
        <f t="shared" si="11"/>
      </c>
      <c r="R59" s="287">
        <f t="shared" si="12"/>
      </c>
    </row>
    <row r="60" spans="6:18" ht="12.75">
      <c r="F60" s="285">
        <f t="shared" si="0"/>
        <v>42428</v>
      </c>
      <c r="G60" s="286">
        <f t="shared" si="1"/>
      </c>
      <c r="H60" s="287">
        <f t="shared" si="2"/>
      </c>
      <c r="I60" s="287">
        <f t="shared" si="3"/>
      </c>
      <c r="J60" s="287">
        <f t="shared" si="4"/>
      </c>
      <c r="K60" s="287">
        <f t="shared" si="5"/>
      </c>
      <c r="L60" s="287">
        <f t="shared" si="6"/>
      </c>
      <c r="M60" s="287">
        <f t="shared" si="7"/>
      </c>
      <c r="N60" s="287">
        <f t="shared" si="8"/>
      </c>
      <c r="O60" s="287">
        <f t="shared" si="9"/>
      </c>
      <c r="P60" s="287">
        <f t="shared" si="10"/>
      </c>
      <c r="Q60" s="287">
        <f t="shared" si="11"/>
      </c>
      <c r="R60" s="287">
        <f t="shared" si="12"/>
      </c>
    </row>
    <row r="61" spans="6:18" ht="12.75">
      <c r="F61" s="285">
        <f t="shared" si="0"/>
        <v>42429</v>
      </c>
      <c r="G61" s="286">
        <f t="shared" si="1"/>
      </c>
      <c r="H61" s="287">
        <f t="shared" si="2"/>
      </c>
      <c r="I61" s="287">
        <f t="shared" si="3"/>
      </c>
      <c r="J61" s="287">
        <f t="shared" si="4"/>
      </c>
      <c r="K61" s="287">
        <f t="shared" si="5"/>
      </c>
      <c r="L61" s="287">
        <f t="shared" si="6"/>
      </c>
      <c r="M61" s="287">
        <f t="shared" si="7"/>
      </c>
      <c r="N61" s="287">
        <f t="shared" si="8"/>
      </c>
      <c r="O61" s="287">
        <f t="shared" si="9"/>
      </c>
      <c r="P61" s="287">
        <f t="shared" si="10"/>
      </c>
      <c r="Q61" s="287">
        <f t="shared" si="11"/>
      </c>
      <c r="R61" s="287">
        <f t="shared" si="12"/>
      </c>
    </row>
    <row r="62" spans="6:18" ht="12.75">
      <c r="F62" s="285">
        <f t="shared" si="0"/>
        <v>42430</v>
      </c>
      <c r="G62" s="286">
        <f t="shared" si="1"/>
      </c>
      <c r="H62" s="287">
        <f t="shared" si="2"/>
      </c>
      <c r="I62" s="287">
        <f t="shared" si="3"/>
      </c>
      <c r="J62" s="287">
        <f t="shared" si="4"/>
      </c>
      <c r="K62" s="287">
        <f t="shared" si="5"/>
      </c>
      <c r="L62" s="287">
        <f t="shared" si="6"/>
      </c>
      <c r="M62" s="287">
        <f t="shared" si="7"/>
      </c>
      <c r="N62" s="287">
        <f t="shared" si="8"/>
      </c>
      <c r="O62" s="287">
        <f t="shared" si="9"/>
      </c>
      <c r="P62" s="287">
        <f t="shared" si="10"/>
      </c>
      <c r="Q62" s="287">
        <f t="shared" si="11"/>
      </c>
      <c r="R62" s="287">
        <f t="shared" si="12"/>
      </c>
    </row>
    <row r="63" spans="6:18" ht="12.75">
      <c r="F63" s="285">
        <f t="shared" si="0"/>
        <v>42431</v>
      </c>
      <c r="G63" s="286">
        <f t="shared" si="1"/>
      </c>
      <c r="H63" s="287">
        <f t="shared" si="2"/>
      </c>
      <c r="I63" s="287">
        <f t="shared" si="3"/>
      </c>
      <c r="J63" s="287">
        <f t="shared" si="4"/>
      </c>
      <c r="K63" s="287">
        <f t="shared" si="5"/>
      </c>
      <c r="L63" s="287">
        <f t="shared" si="6"/>
      </c>
      <c r="M63" s="287">
        <f t="shared" si="7"/>
      </c>
      <c r="N63" s="287">
        <f t="shared" si="8"/>
      </c>
      <c r="O63" s="287">
        <f t="shared" si="9"/>
      </c>
      <c r="P63" s="287">
        <f t="shared" si="10"/>
      </c>
      <c r="Q63" s="287">
        <f t="shared" si="11"/>
      </c>
      <c r="R63" s="287">
        <f t="shared" si="12"/>
      </c>
    </row>
    <row r="64" spans="6:18" ht="12.75">
      <c r="F64" s="285">
        <f t="shared" si="0"/>
        <v>42432</v>
      </c>
      <c r="G64" s="286">
        <f t="shared" si="1"/>
      </c>
      <c r="H64" s="287">
        <f t="shared" si="2"/>
      </c>
      <c r="I64" s="287">
        <f t="shared" si="3"/>
      </c>
      <c r="J64" s="287">
        <f t="shared" si="4"/>
      </c>
      <c r="K64" s="287">
        <f t="shared" si="5"/>
      </c>
      <c r="L64" s="287">
        <f t="shared" si="6"/>
      </c>
      <c r="M64" s="287">
        <f t="shared" si="7"/>
      </c>
      <c r="N64" s="287">
        <f t="shared" si="8"/>
      </c>
      <c r="O64" s="287">
        <f t="shared" si="9"/>
      </c>
      <c r="P64" s="287">
        <f t="shared" si="10"/>
      </c>
      <c r="Q64" s="287">
        <f t="shared" si="11"/>
      </c>
      <c r="R64" s="287">
        <f t="shared" si="12"/>
      </c>
    </row>
    <row r="65" spans="6:18" ht="12.75">
      <c r="F65" s="285">
        <f t="shared" si="0"/>
        <v>42433</v>
      </c>
      <c r="G65" s="286">
        <f t="shared" si="1"/>
      </c>
      <c r="H65" s="287">
        <f t="shared" si="2"/>
      </c>
      <c r="I65" s="287">
        <f t="shared" si="3"/>
      </c>
      <c r="J65" s="287">
        <f t="shared" si="4"/>
      </c>
      <c r="K65" s="287">
        <f t="shared" si="5"/>
      </c>
      <c r="L65" s="287">
        <f t="shared" si="6"/>
      </c>
      <c r="M65" s="287">
        <f t="shared" si="7"/>
      </c>
      <c r="N65" s="287">
        <f t="shared" si="8"/>
      </c>
      <c r="O65" s="287">
        <f t="shared" si="9"/>
      </c>
      <c r="P65" s="287">
        <f t="shared" si="10"/>
      </c>
      <c r="Q65" s="287">
        <f t="shared" si="11"/>
      </c>
      <c r="R65" s="287">
        <f t="shared" si="12"/>
      </c>
    </row>
    <row r="66" spans="6:18" ht="12.75">
      <c r="F66" s="285">
        <f t="shared" si="0"/>
        <v>42434</v>
      </c>
      <c r="G66" s="286">
        <f t="shared" si="1"/>
      </c>
      <c r="H66" s="287">
        <f t="shared" si="2"/>
      </c>
      <c r="I66" s="287">
        <f t="shared" si="3"/>
      </c>
      <c r="J66" s="287">
        <f t="shared" si="4"/>
      </c>
      <c r="K66" s="287">
        <f t="shared" si="5"/>
      </c>
      <c r="L66" s="287">
        <f t="shared" si="6"/>
      </c>
      <c r="M66" s="287">
        <f t="shared" si="7"/>
      </c>
      <c r="N66" s="287">
        <f t="shared" si="8"/>
      </c>
      <c r="O66" s="287">
        <f t="shared" si="9"/>
      </c>
      <c r="P66" s="287">
        <f t="shared" si="10"/>
      </c>
      <c r="Q66" s="287">
        <f t="shared" si="11"/>
      </c>
      <c r="R66" s="287">
        <f t="shared" si="12"/>
      </c>
    </row>
    <row r="67" spans="6:18" ht="12.75">
      <c r="F67" s="285">
        <f t="shared" si="0"/>
        <v>42435</v>
      </c>
      <c r="G67" s="286">
        <f t="shared" si="1"/>
      </c>
      <c r="H67" s="287">
        <f t="shared" si="2"/>
      </c>
      <c r="I67" s="287">
        <f t="shared" si="3"/>
      </c>
      <c r="J67" s="287">
        <f t="shared" si="4"/>
      </c>
      <c r="K67" s="287">
        <f t="shared" si="5"/>
      </c>
      <c r="L67" s="287">
        <f t="shared" si="6"/>
      </c>
      <c r="M67" s="287">
        <f t="shared" si="7"/>
      </c>
      <c r="N67" s="287">
        <f t="shared" si="8"/>
      </c>
      <c r="O67" s="287">
        <f t="shared" si="9"/>
      </c>
      <c r="P67" s="287">
        <f t="shared" si="10"/>
      </c>
      <c r="Q67" s="287">
        <f t="shared" si="11"/>
      </c>
      <c r="R67" s="287">
        <f t="shared" si="12"/>
      </c>
    </row>
    <row r="68" spans="6:18" ht="12.75">
      <c r="F68" s="285">
        <f aca="true" t="shared" si="13" ref="F68:F131">F67+1</f>
        <v>42436</v>
      </c>
      <c r="G68" s="286">
        <f aca="true" t="shared" si="14" ref="G68:G89">IF(G67="","",IF(G67+1&lt;=$D$10,G67+1,""))</f>
      </c>
      <c r="H68" s="287">
        <f aca="true" t="shared" si="15" ref="H68:H77">IF(H67="","",IF(H67+1&lt;=$D$11,H67+1,""))</f>
      </c>
      <c r="I68" s="287">
        <f aca="true" t="shared" si="16" ref="I68:I77">IF(I67="","",IF(I67+1&lt;=$D$12,I67+1,""))</f>
      </c>
      <c r="J68" s="287">
        <f aca="true" t="shared" si="17" ref="J68:J77">IF(J67="","",IF(J67+1&lt;=$D$13,J67+1,""))</f>
      </c>
      <c r="K68" s="287">
        <f aca="true" t="shared" si="18" ref="K68:K77">IF(K67="","",IF(K67+1&lt;=$D$14,K67+1,""))</f>
      </c>
      <c r="L68" s="287">
        <f aca="true" t="shared" si="19" ref="L68:L77">IF(L67="","",IF(L67+1&lt;=$D$15,L67+1,""))</f>
      </c>
      <c r="M68" s="287">
        <f aca="true" t="shared" si="20" ref="M68:M77">IF(M67="","",IF(M67+1&lt;=$D$16,M67+1,""))</f>
      </c>
      <c r="N68" s="287">
        <f aca="true" t="shared" si="21" ref="N68:N77">IF(N67="","",IF(N67+1&lt;=$D$17,N67+1,""))</f>
      </c>
      <c r="O68" s="287">
        <f aca="true" t="shared" si="22" ref="O68:O77">IF(O67="","",IF(O67+1&lt;=$D$18,O67+1,""))</f>
      </c>
      <c r="P68" s="287">
        <f aca="true" t="shared" si="23" ref="P68:P77">IF(P67="","",IF(P67+1&lt;=$D$19,P67+1,""))</f>
      </c>
      <c r="Q68" s="287">
        <f aca="true" t="shared" si="24" ref="Q68:Q77">IF(Q67="","",IF(Q67+1&lt;=$D$20,Q67+1,""))</f>
      </c>
      <c r="R68" s="287">
        <f aca="true" t="shared" si="25" ref="R68:R77">IF(R67="","",IF(R67+1&lt;=$D$21,R67+1,""))</f>
      </c>
    </row>
    <row r="69" spans="6:18" ht="12.75">
      <c r="F69" s="285">
        <f t="shared" si="13"/>
        <v>42437</v>
      </c>
      <c r="G69" s="286">
        <f t="shared" si="14"/>
      </c>
      <c r="H69" s="287">
        <f t="shared" si="15"/>
      </c>
      <c r="I69" s="287">
        <f t="shared" si="16"/>
      </c>
      <c r="J69" s="287">
        <f t="shared" si="17"/>
      </c>
      <c r="K69" s="287">
        <f t="shared" si="18"/>
      </c>
      <c r="L69" s="287">
        <f t="shared" si="19"/>
      </c>
      <c r="M69" s="287">
        <f t="shared" si="20"/>
      </c>
      <c r="N69" s="287">
        <f t="shared" si="21"/>
      </c>
      <c r="O69" s="287">
        <f t="shared" si="22"/>
      </c>
      <c r="P69" s="287">
        <f t="shared" si="23"/>
      </c>
      <c r="Q69" s="287">
        <f t="shared" si="24"/>
      </c>
      <c r="R69" s="287">
        <f t="shared" si="25"/>
      </c>
    </row>
    <row r="70" spans="6:18" ht="12.75">
      <c r="F70" s="285">
        <f t="shared" si="13"/>
        <v>42438</v>
      </c>
      <c r="G70" s="286">
        <f t="shared" si="14"/>
      </c>
      <c r="H70" s="287">
        <f t="shared" si="15"/>
      </c>
      <c r="I70" s="287">
        <f t="shared" si="16"/>
      </c>
      <c r="J70" s="287">
        <f t="shared" si="17"/>
      </c>
      <c r="K70" s="287">
        <f t="shared" si="18"/>
      </c>
      <c r="L70" s="287">
        <f t="shared" si="19"/>
      </c>
      <c r="M70" s="287">
        <f t="shared" si="20"/>
      </c>
      <c r="N70" s="287">
        <f t="shared" si="21"/>
      </c>
      <c r="O70" s="287">
        <f t="shared" si="22"/>
      </c>
      <c r="P70" s="287">
        <f t="shared" si="23"/>
      </c>
      <c r="Q70" s="287">
        <f t="shared" si="24"/>
      </c>
      <c r="R70" s="287">
        <f t="shared" si="25"/>
      </c>
    </row>
    <row r="71" spans="6:18" ht="12.75">
      <c r="F71" s="285">
        <f t="shared" si="13"/>
        <v>42439</v>
      </c>
      <c r="G71" s="286">
        <f t="shared" si="14"/>
      </c>
      <c r="H71" s="287">
        <f t="shared" si="15"/>
      </c>
      <c r="I71" s="287">
        <f t="shared" si="16"/>
      </c>
      <c r="J71" s="287">
        <f t="shared" si="17"/>
      </c>
      <c r="K71" s="287">
        <f t="shared" si="18"/>
      </c>
      <c r="L71" s="287">
        <f t="shared" si="19"/>
      </c>
      <c r="M71" s="287">
        <f t="shared" si="20"/>
      </c>
      <c r="N71" s="287">
        <f t="shared" si="21"/>
      </c>
      <c r="O71" s="287">
        <f t="shared" si="22"/>
      </c>
      <c r="P71" s="287">
        <f t="shared" si="23"/>
      </c>
      <c r="Q71" s="287">
        <f t="shared" si="24"/>
      </c>
      <c r="R71" s="287">
        <f t="shared" si="25"/>
      </c>
    </row>
    <row r="72" spans="6:18" ht="12.75">
      <c r="F72" s="285">
        <f t="shared" si="13"/>
        <v>42440</v>
      </c>
      <c r="G72" s="286">
        <f t="shared" si="14"/>
      </c>
      <c r="H72" s="287">
        <f t="shared" si="15"/>
      </c>
      <c r="I72" s="287">
        <f t="shared" si="16"/>
      </c>
      <c r="J72" s="287">
        <f t="shared" si="17"/>
      </c>
      <c r="K72" s="287">
        <f t="shared" si="18"/>
      </c>
      <c r="L72" s="287">
        <f t="shared" si="19"/>
      </c>
      <c r="M72" s="287">
        <f t="shared" si="20"/>
      </c>
      <c r="N72" s="287">
        <f t="shared" si="21"/>
      </c>
      <c r="O72" s="287">
        <f t="shared" si="22"/>
      </c>
      <c r="P72" s="287">
        <f t="shared" si="23"/>
      </c>
      <c r="Q72" s="287">
        <f t="shared" si="24"/>
      </c>
      <c r="R72" s="287">
        <f t="shared" si="25"/>
      </c>
    </row>
    <row r="73" spans="6:18" ht="12.75">
      <c r="F73" s="285">
        <f t="shared" si="13"/>
        <v>42441</v>
      </c>
      <c r="G73" s="286">
        <f t="shared" si="14"/>
      </c>
      <c r="H73" s="287">
        <f t="shared" si="15"/>
      </c>
      <c r="I73" s="287">
        <f t="shared" si="16"/>
      </c>
      <c r="J73" s="287">
        <f t="shared" si="17"/>
      </c>
      <c r="K73" s="287">
        <f t="shared" si="18"/>
      </c>
      <c r="L73" s="287">
        <f t="shared" si="19"/>
      </c>
      <c r="M73" s="287">
        <f t="shared" si="20"/>
      </c>
      <c r="N73" s="287">
        <f t="shared" si="21"/>
      </c>
      <c r="O73" s="287">
        <f t="shared" si="22"/>
      </c>
      <c r="P73" s="287">
        <f t="shared" si="23"/>
      </c>
      <c r="Q73" s="287">
        <f t="shared" si="24"/>
      </c>
      <c r="R73" s="287">
        <f t="shared" si="25"/>
      </c>
    </row>
    <row r="74" spans="6:18" ht="12.75">
      <c r="F74" s="285">
        <f t="shared" si="13"/>
        <v>42442</v>
      </c>
      <c r="G74" s="286">
        <f t="shared" si="14"/>
      </c>
      <c r="H74" s="287">
        <f t="shared" si="15"/>
      </c>
      <c r="I74" s="287">
        <f t="shared" si="16"/>
      </c>
      <c r="J74" s="287">
        <f t="shared" si="17"/>
      </c>
      <c r="K74" s="287">
        <f t="shared" si="18"/>
      </c>
      <c r="L74" s="287">
        <f t="shared" si="19"/>
      </c>
      <c r="M74" s="287">
        <f t="shared" si="20"/>
      </c>
      <c r="N74" s="287">
        <f t="shared" si="21"/>
      </c>
      <c r="O74" s="287">
        <f t="shared" si="22"/>
      </c>
      <c r="P74" s="287">
        <f t="shared" si="23"/>
      </c>
      <c r="Q74" s="287">
        <f t="shared" si="24"/>
      </c>
      <c r="R74" s="287">
        <f t="shared" si="25"/>
      </c>
    </row>
    <row r="75" spans="6:18" ht="12.75">
      <c r="F75" s="285">
        <f t="shared" si="13"/>
        <v>42443</v>
      </c>
      <c r="G75" s="286">
        <f t="shared" si="14"/>
      </c>
      <c r="H75" s="287">
        <f t="shared" si="15"/>
      </c>
      <c r="I75" s="287">
        <f t="shared" si="16"/>
      </c>
      <c r="J75" s="287">
        <f t="shared" si="17"/>
      </c>
      <c r="K75" s="287">
        <f t="shared" si="18"/>
      </c>
      <c r="L75" s="287">
        <f t="shared" si="19"/>
      </c>
      <c r="M75" s="287">
        <f t="shared" si="20"/>
      </c>
      <c r="N75" s="287">
        <f t="shared" si="21"/>
      </c>
      <c r="O75" s="287">
        <f t="shared" si="22"/>
      </c>
      <c r="P75" s="287">
        <f t="shared" si="23"/>
      </c>
      <c r="Q75" s="287">
        <f t="shared" si="24"/>
      </c>
      <c r="R75" s="287">
        <f t="shared" si="25"/>
      </c>
    </row>
    <row r="76" spans="6:18" ht="12.75">
      <c r="F76" s="285">
        <f t="shared" si="13"/>
        <v>42444</v>
      </c>
      <c r="G76" s="286">
        <f t="shared" si="14"/>
      </c>
      <c r="H76" s="287">
        <f t="shared" si="15"/>
      </c>
      <c r="I76" s="287">
        <f t="shared" si="16"/>
      </c>
      <c r="J76" s="287">
        <f t="shared" si="17"/>
      </c>
      <c r="K76" s="287">
        <f t="shared" si="18"/>
      </c>
      <c r="L76" s="287">
        <f t="shared" si="19"/>
      </c>
      <c r="M76" s="287">
        <f t="shared" si="20"/>
      </c>
      <c r="N76" s="287">
        <f t="shared" si="21"/>
      </c>
      <c r="O76" s="287">
        <f t="shared" si="22"/>
      </c>
      <c r="P76" s="287">
        <f t="shared" si="23"/>
      </c>
      <c r="Q76" s="287">
        <f t="shared" si="24"/>
      </c>
      <c r="R76" s="287">
        <f t="shared" si="25"/>
      </c>
    </row>
    <row r="77" spans="6:18" ht="12.75">
      <c r="F77" s="285">
        <f t="shared" si="13"/>
        <v>42445</v>
      </c>
      <c r="G77" s="286">
        <f t="shared" si="14"/>
      </c>
      <c r="H77" s="287">
        <f t="shared" si="15"/>
      </c>
      <c r="I77" s="287">
        <f t="shared" si="16"/>
      </c>
      <c r="J77" s="287">
        <f t="shared" si="17"/>
      </c>
      <c r="K77" s="287">
        <f t="shared" si="18"/>
      </c>
      <c r="L77" s="287">
        <f t="shared" si="19"/>
      </c>
      <c r="M77" s="287">
        <f t="shared" si="20"/>
      </c>
      <c r="N77" s="287">
        <f t="shared" si="21"/>
      </c>
      <c r="O77" s="287">
        <f t="shared" si="22"/>
      </c>
      <c r="P77" s="287">
        <f t="shared" si="23"/>
      </c>
      <c r="Q77" s="287">
        <f t="shared" si="24"/>
      </c>
      <c r="R77" s="287">
        <f t="shared" si="25"/>
      </c>
    </row>
    <row r="78" spans="6:18" ht="12.75">
      <c r="F78" s="285">
        <f t="shared" si="13"/>
        <v>42446</v>
      </c>
      <c r="G78" s="288">
        <f t="shared" si="14"/>
      </c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</row>
    <row r="79" spans="6:18" ht="12.75">
      <c r="F79" s="285">
        <f t="shared" si="13"/>
        <v>42447</v>
      </c>
      <c r="G79" s="288">
        <f t="shared" si="14"/>
      </c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</row>
    <row r="80" spans="6:18" ht="12.75">
      <c r="F80" s="285">
        <f t="shared" si="13"/>
        <v>42448</v>
      </c>
      <c r="G80" s="288">
        <f t="shared" si="14"/>
      </c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</row>
    <row r="81" spans="6:18" ht="12.75">
      <c r="F81" s="285">
        <f t="shared" si="13"/>
        <v>42449</v>
      </c>
      <c r="G81" s="288">
        <f t="shared" si="14"/>
      </c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</row>
    <row r="82" spans="6:18" ht="12.75">
      <c r="F82" s="285">
        <f t="shared" si="13"/>
        <v>42450</v>
      </c>
      <c r="G82" s="288">
        <f t="shared" si="14"/>
      </c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</row>
    <row r="83" spans="6:18" ht="12.75">
      <c r="F83" s="285">
        <f t="shared" si="13"/>
        <v>42451</v>
      </c>
      <c r="G83" s="288">
        <f t="shared" si="14"/>
      </c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</row>
    <row r="84" spans="6:18" ht="12.75">
      <c r="F84" s="285">
        <f t="shared" si="13"/>
        <v>42452</v>
      </c>
      <c r="G84" s="288">
        <f t="shared" si="14"/>
      </c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</row>
    <row r="85" spans="6:18" ht="12.75">
      <c r="F85" s="285">
        <f t="shared" si="13"/>
        <v>42453</v>
      </c>
      <c r="G85" s="288">
        <f t="shared" si="14"/>
      </c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</row>
    <row r="86" spans="6:18" ht="12.75">
      <c r="F86" s="285">
        <f t="shared" si="13"/>
        <v>42454</v>
      </c>
      <c r="G86" s="288">
        <f t="shared" si="14"/>
      </c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</row>
    <row r="87" spans="6:18" ht="12.75">
      <c r="F87" s="285">
        <f t="shared" si="13"/>
        <v>42455</v>
      </c>
      <c r="G87" s="288">
        <f t="shared" si="14"/>
      </c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</row>
    <row r="88" spans="6:18" ht="12.75">
      <c r="F88" s="285">
        <f t="shared" si="13"/>
        <v>42456</v>
      </c>
      <c r="G88" s="288">
        <f t="shared" si="14"/>
      </c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</row>
    <row r="89" spans="6:18" ht="12.75">
      <c r="F89" s="285">
        <f t="shared" si="13"/>
        <v>42457</v>
      </c>
      <c r="G89" s="288">
        <f t="shared" si="14"/>
      </c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</row>
    <row r="90" spans="6:18" ht="12.75">
      <c r="F90" s="285">
        <f t="shared" si="13"/>
        <v>42458</v>
      </c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</row>
    <row r="91" spans="6:18" ht="12.75">
      <c r="F91" s="285">
        <f t="shared" si="13"/>
        <v>42459</v>
      </c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</row>
    <row r="92" spans="6:18" ht="12.75">
      <c r="F92" s="285">
        <f t="shared" si="13"/>
        <v>42460</v>
      </c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</row>
    <row r="93" spans="6:18" ht="12.75">
      <c r="F93" s="285">
        <f t="shared" si="13"/>
        <v>42461</v>
      </c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</row>
    <row r="94" spans="6:18" ht="12.75">
      <c r="F94" s="285">
        <f t="shared" si="13"/>
        <v>42462</v>
      </c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</row>
    <row r="95" spans="6:18" ht="12.75">
      <c r="F95" s="285">
        <f t="shared" si="13"/>
        <v>42463</v>
      </c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</row>
    <row r="96" spans="6:18" ht="12.75">
      <c r="F96" s="285">
        <f t="shared" si="13"/>
        <v>42464</v>
      </c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</row>
    <row r="97" spans="6:18" ht="12.75">
      <c r="F97" s="285">
        <f t="shared" si="13"/>
        <v>42465</v>
      </c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</row>
    <row r="98" spans="6:18" ht="12.75">
      <c r="F98" s="285">
        <f t="shared" si="13"/>
        <v>42466</v>
      </c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</row>
    <row r="99" spans="6:18" ht="12.75">
      <c r="F99" s="285">
        <f t="shared" si="13"/>
        <v>42467</v>
      </c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</row>
    <row r="100" spans="6:18" ht="12.75">
      <c r="F100" s="285">
        <f t="shared" si="13"/>
        <v>42468</v>
      </c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</row>
    <row r="101" spans="6:18" ht="12.75">
      <c r="F101" s="285">
        <f t="shared" si="13"/>
        <v>42469</v>
      </c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</row>
    <row r="102" spans="6:18" ht="12.75">
      <c r="F102" s="285">
        <f t="shared" si="13"/>
        <v>42470</v>
      </c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</row>
    <row r="103" spans="6:18" ht="12.75">
      <c r="F103" s="285">
        <f t="shared" si="13"/>
        <v>42471</v>
      </c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</row>
    <row r="104" spans="6:18" ht="12.75">
      <c r="F104" s="285">
        <f t="shared" si="13"/>
        <v>42472</v>
      </c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</row>
    <row r="105" spans="6:18" ht="12.75">
      <c r="F105" s="285">
        <f t="shared" si="13"/>
        <v>42473</v>
      </c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</row>
    <row r="106" spans="6:18" ht="12.75">
      <c r="F106" s="285">
        <f t="shared" si="13"/>
        <v>42474</v>
      </c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</row>
    <row r="107" spans="6:18" ht="12.75">
      <c r="F107" s="285">
        <f t="shared" si="13"/>
        <v>42475</v>
      </c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</row>
    <row r="108" spans="6:18" ht="12.75">
      <c r="F108" s="285">
        <f t="shared" si="13"/>
        <v>42476</v>
      </c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</row>
    <row r="109" spans="6:18" ht="12.75">
      <c r="F109" s="285">
        <f t="shared" si="13"/>
        <v>42477</v>
      </c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</row>
    <row r="110" spans="6:18" ht="12.75">
      <c r="F110" s="285">
        <f t="shared" si="13"/>
        <v>42478</v>
      </c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</row>
    <row r="111" spans="6:18" ht="12.75">
      <c r="F111" s="285">
        <f t="shared" si="13"/>
        <v>42479</v>
      </c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</row>
    <row r="112" spans="6:18" ht="12.75">
      <c r="F112" s="285">
        <f t="shared" si="13"/>
        <v>42480</v>
      </c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</row>
    <row r="113" spans="6:18" ht="12.75">
      <c r="F113" s="285">
        <f t="shared" si="13"/>
        <v>42481</v>
      </c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</row>
    <row r="114" spans="6:18" ht="12.75">
      <c r="F114" s="285">
        <f t="shared" si="13"/>
        <v>42482</v>
      </c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</row>
    <row r="115" spans="6:18" ht="12.75">
      <c r="F115" s="285">
        <f t="shared" si="13"/>
        <v>42483</v>
      </c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</row>
    <row r="116" spans="6:18" ht="12.75">
      <c r="F116" s="285">
        <f t="shared" si="13"/>
        <v>42484</v>
      </c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</row>
    <row r="117" spans="6:18" ht="12.75">
      <c r="F117" s="285">
        <f t="shared" si="13"/>
        <v>42485</v>
      </c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</row>
    <row r="118" spans="6:18" ht="12.75">
      <c r="F118" s="285">
        <f t="shared" si="13"/>
        <v>42486</v>
      </c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</row>
    <row r="119" spans="6:18" ht="12.75">
      <c r="F119" s="285">
        <f t="shared" si="13"/>
        <v>42487</v>
      </c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</row>
    <row r="120" spans="6:18" ht="12.75">
      <c r="F120" s="285">
        <f t="shared" si="13"/>
        <v>42488</v>
      </c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</row>
    <row r="121" spans="6:18" ht="12.75">
      <c r="F121" s="285">
        <f t="shared" si="13"/>
        <v>42489</v>
      </c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</row>
    <row r="122" spans="6:18" ht="12.75">
      <c r="F122" s="285">
        <f t="shared" si="13"/>
        <v>42490</v>
      </c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</row>
    <row r="123" spans="6:18" ht="12.75">
      <c r="F123" s="285">
        <f t="shared" si="13"/>
        <v>42491</v>
      </c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</row>
    <row r="124" spans="6:18" ht="12.75">
      <c r="F124" s="285">
        <f t="shared" si="13"/>
        <v>42492</v>
      </c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</row>
    <row r="125" spans="6:18" ht="12.75">
      <c r="F125" s="285">
        <f t="shared" si="13"/>
        <v>42493</v>
      </c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</row>
    <row r="126" spans="6:18" ht="12.75">
      <c r="F126" s="285">
        <f t="shared" si="13"/>
        <v>42494</v>
      </c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</row>
    <row r="127" spans="6:18" ht="12.75">
      <c r="F127" s="285">
        <f t="shared" si="13"/>
        <v>42495</v>
      </c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</row>
    <row r="128" spans="6:18" ht="12.75">
      <c r="F128" s="285">
        <f t="shared" si="13"/>
        <v>42496</v>
      </c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</row>
    <row r="129" spans="6:18" ht="12.75">
      <c r="F129" s="285">
        <f t="shared" si="13"/>
        <v>42497</v>
      </c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</row>
    <row r="130" spans="6:18" ht="12.75">
      <c r="F130" s="285">
        <f t="shared" si="13"/>
        <v>42498</v>
      </c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</row>
    <row r="131" spans="6:18" ht="12.75">
      <c r="F131" s="285">
        <f t="shared" si="13"/>
        <v>42499</v>
      </c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</row>
    <row r="132" spans="6:18" ht="12.75">
      <c r="F132" s="285">
        <f aca="true" t="shared" si="26" ref="F132:F195">F131+1</f>
        <v>42500</v>
      </c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</row>
    <row r="133" spans="6:18" ht="12.75">
      <c r="F133" s="285">
        <f t="shared" si="26"/>
        <v>42501</v>
      </c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</row>
    <row r="134" spans="6:18" ht="12.75">
      <c r="F134" s="285">
        <f t="shared" si="26"/>
        <v>42502</v>
      </c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</row>
    <row r="135" spans="6:18" ht="12.75">
      <c r="F135" s="285">
        <f t="shared" si="26"/>
        <v>42503</v>
      </c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</row>
    <row r="136" spans="6:18" ht="12.75">
      <c r="F136" s="285">
        <f t="shared" si="26"/>
        <v>42504</v>
      </c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</row>
    <row r="137" spans="6:18" ht="12.75">
      <c r="F137" s="285">
        <f t="shared" si="26"/>
        <v>42505</v>
      </c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</row>
    <row r="138" spans="6:18" ht="12.75">
      <c r="F138" s="285">
        <f t="shared" si="26"/>
        <v>42506</v>
      </c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</row>
    <row r="139" spans="6:18" ht="12.75">
      <c r="F139" s="285">
        <f t="shared" si="26"/>
        <v>42507</v>
      </c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</row>
    <row r="140" spans="6:18" ht="12.75">
      <c r="F140" s="285">
        <f t="shared" si="26"/>
        <v>42508</v>
      </c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</row>
    <row r="141" spans="6:18" ht="12.75">
      <c r="F141" s="285">
        <f t="shared" si="26"/>
        <v>42509</v>
      </c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</row>
    <row r="142" spans="6:18" ht="12.75">
      <c r="F142" s="285">
        <f t="shared" si="26"/>
        <v>42510</v>
      </c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</row>
    <row r="143" spans="6:18" ht="12.75">
      <c r="F143" s="285">
        <f t="shared" si="26"/>
        <v>42511</v>
      </c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</row>
    <row r="144" spans="6:18" ht="12.75">
      <c r="F144" s="285">
        <f t="shared" si="26"/>
        <v>42512</v>
      </c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</row>
    <row r="145" spans="6:18" ht="12.75">
      <c r="F145" s="285">
        <f t="shared" si="26"/>
        <v>42513</v>
      </c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</row>
    <row r="146" spans="6:18" ht="12.75">
      <c r="F146" s="285">
        <f t="shared" si="26"/>
        <v>42514</v>
      </c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</row>
    <row r="147" spans="6:18" ht="12.75">
      <c r="F147" s="285">
        <f t="shared" si="26"/>
        <v>42515</v>
      </c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</row>
    <row r="148" spans="6:18" ht="12.75">
      <c r="F148" s="285">
        <f t="shared" si="26"/>
        <v>42516</v>
      </c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</row>
    <row r="149" spans="6:18" ht="12.75">
      <c r="F149" s="285">
        <f t="shared" si="26"/>
        <v>42517</v>
      </c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</row>
    <row r="150" spans="6:18" ht="12.75">
      <c r="F150" s="285">
        <f t="shared" si="26"/>
        <v>42518</v>
      </c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</row>
    <row r="151" spans="6:18" ht="12.75">
      <c r="F151" s="285">
        <f t="shared" si="26"/>
        <v>42519</v>
      </c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</row>
    <row r="152" spans="6:18" ht="12.75">
      <c r="F152" s="285">
        <f t="shared" si="26"/>
        <v>42520</v>
      </c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</row>
    <row r="153" spans="6:18" ht="12.75">
      <c r="F153" s="285">
        <f t="shared" si="26"/>
        <v>42521</v>
      </c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</row>
    <row r="154" spans="6:18" ht="12.75">
      <c r="F154" s="285">
        <f t="shared" si="26"/>
        <v>42522</v>
      </c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</row>
    <row r="155" spans="6:18" ht="12.75">
      <c r="F155" s="285">
        <f t="shared" si="26"/>
        <v>42523</v>
      </c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</row>
    <row r="156" spans="6:18" ht="12.75">
      <c r="F156" s="285">
        <f t="shared" si="26"/>
        <v>42524</v>
      </c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</row>
    <row r="157" spans="6:18" ht="12.75">
      <c r="F157" s="285">
        <f t="shared" si="26"/>
        <v>42525</v>
      </c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</row>
    <row r="158" spans="6:18" ht="12.75">
      <c r="F158" s="285">
        <f t="shared" si="26"/>
        <v>42526</v>
      </c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</row>
    <row r="159" spans="6:18" ht="12.75">
      <c r="F159" s="285">
        <f t="shared" si="26"/>
        <v>42527</v>
      </c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</row>
    <row r="160" spans="6:18" ht="12.75">
      <c r="F160" s="285">
        <f t="shared" si="26"/>
        <v>42528</v>
      </c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</row>
    <row r="161" spans="6:18" ht="12.75">
      <c r="F161" s="285">
        <f t="shared" si="26"/>
        <v>42529</v>
      </c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</row>
    <row r="162" spans="6:18" ht="12.75">
      <c r="F162" s="285">
        <f t="shared" si="26"/>
        <v>42530</v>
      </c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</row>
    <row r="163" spans="6:18" ht="12.75">
      <c r="F163" s="285">
        <f t="shared" si="26"/>
        <v>42531</v>
      </c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</row>
    <row r="164" spans="6:18" ht="12.75">
      <c r="F164" s="285">
        <f t="shared" si="26"/>
        <v>42532</v>
      </c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</row>
    <row r="165" spans="6:18" ht="12.75">
      <c r="F165" s="285">
        <f t="shared" si="26"/>
        <v>42533</v>
      </c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</row>
    <row r="166" spans="6:18" ht="12.75">
      <c r="F166" s="285">
        <f t="shared" si="26"/>
        <v>42534</v>
      </c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</row>
    <row r="167" spans="6:18" ht="12.75">
      <c r="F167" s="285">
        <f t="shared" si="26"/>
        <v>42535</v>
      </c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</row>
    <row r="168" spans="6:18" ht="12.75">
      <c r="F168" s="285">
        <f t="shared" si="26"/>
        <v>42536</v>
      </c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</row>
    <row r="169" spans="6:18" ht="12.75">
      <c r="F169" s="285">
        <f t="shared" si="26"/>
        <v>42537</v>
      </c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</row>
    <row r="170" spans="6:18" ht="12.75">
      <c r="F170" s="285">
        <f t="shared" si="26"/>
        <v>42538</v>
      </c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</row>
    <row r="171" spans="6:18" ht="12.75">
      <c r="F171" s="285">
        <f t="shared" si="26"/>
        <v>42539</v>
      </c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</row>
    <row r="172" spans="6:18" ht="12.75">
      <c r="F172" s="285">
        <f t="shared" si="26"/>
        <v>42540</v>
      </c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</row>
    <row r="173" spans="6:18" ht="12.75">
      <c r="F173" s="285">
        <f t="shared" si="26"/>
        <v>42541</v>
      </c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</row>
    <row r="174" spans="6:18" ht="12.75">
      <c r="F174" s="285">
        <f t="shared" si="26"/>
        <v>42542</v>
      </c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</row>
    <row r="175" spans="6:18" ht="12.75">
      <c r="F175" s="285">
        <f t="shared" si="26"/>
        <v>42543</v>
      </c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</row>
    <row r="176" spans="6:18" ht="12.75">
      <c r="F176" s="285">
        <f t="shared" si="26"/>
        <v>42544</v>
      </c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</row>
    <row r="177" spans="6:18" ht="12.75">
      <c r="F177" s="285">
        <f t="shared" si="26"/>
        <v>42545</v>
      </c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</row>
    <row r="178" spans="6:18" ht="12.75">
      <c r="F178" s="285">
        <f t="shared" si="26"/>
        <v>42546</v>
      </c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</row>
    <row r="179" spans="6:18" ht="12.75">
      <c r="F179" s="285">
        <f t="shared" si="26"/>
        <v>42547</v>
      </c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</row>
    <row r="180" spans="6:18" ht="12.75">
      <c r="F180" s="285">
        <f t="shared" si="26"/>
        <v>42548</v>
      </c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</row>
    <row r="181" spans="6:18" ht="12.75">
      <c r="F181" s="285">
        <f t="shared" si="26"/>
        <v>42549</v>
      </c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</row>
    <row r="182" spans="6:18" ht="12.75">
      <c r="F182" s="285">
        <f t="shared" si="26"/>
        <v>42550</v>
      </c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</row>
    <row r="183" spans="6:18" ht="12.75">
      <c r="F183" s="285">
        <f t="shared" si="26"/>
        <v>42551</v>
      </c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</row>
    <row r="184" spans="6:18" ht="12.75">
      <c r="F184" s="285">
        <f t="shared" si="26"/>
        <v>42552</v>
      </c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</row>
    <row r="185" spans="6:18" ht="12.75">
      <c r="F185" s="285">
        <f t="shared" si="26"/>
        <v>42553</v>
      </c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</row>
    <row r="186" spans="6:18" ht="12.75">
      <c r="F186" s="285">
        <f t="shared" si="26"/>
        <v>42554</v>
      </c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</row>
    <row r="187" spans="6:18" ht="12.75">
      <c r="F187" s="285">
        <f t="shared" si="26"/>
        <v>42555</v>
      </c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</row>
    <row r="188" spans="6:18" ht="12.75">
      <c r="F188" s="285">
        <f t="shared" si="26"/>
        <v>42556</v>
      </c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</row>
    <row r="189" spans="6:18" ht="12.75">
      <c r="F189" s="285">
        <f t="shared" si="26"/>
        <v>42557</v>
      </c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</row>
    <row r="190" spans="6:18" ht="12.75">
      <c r="F190" s="285">
        <f t="shared" si="26"/>
        <v>42558</v>
      </c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</row>
    <row r="191" spans="6:18" ht="12.75">
      <c r="F191" s="285">
        <f t="shared" si="26"/>
        <v>42559</v>
      </c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</row>
    <row r="192" spans="6:18" ht="12.75">
      <c r="F192" s="285">
        <f t="shared" si="26"/>
        <v>42560</v>
      </c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</row>
    <row r="193" spans="6:18" ht="12.75">
      <c r="F193" s="285">
        <f t="shared" si="26"/>
        <v>42561</v>
      </c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</row>
    <row r="194" spans="6:18" ht="12.75">
      <c r="F194" s="285">
        <f t="shared" si="26"/>
        <v>42562</v>
      </c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</row>
    <row r="195" spans="6:18" ht="12.75">
      <c r="F195" s="285">
        <f t="shared" si="26"/>
        <v>42563</v>
      </c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</row>
    <row r="196" spans="6:18" ht="12.75">
      <c r="F196" s="285">
        <f aca="true" t="shared" si="27" ref="F196:F259">F195+1</f>
        <v>42564</v>
      </c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</row>
    <row r="197" spans="6:18" ht="12.75">
      <c r="F197" s="285">
        <f t="shared" si="27"/>
        <v>42565</v>
      </c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</row>
    <row r="198" spans="6:18" ht="12.75">
      <c r="F198" s="285">
        <f t="shared" si="27"/>
        <v>42566</v>
      </c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</row>
    <row r="199" spans="6:18" ht="12.75">
      <c r="F199" s="285">
        <f t="shared" si="27"/>
        <v>42567</v>
      </c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</row>
    <row r="200" spans="6:18" ht="12.75">
      <c r="F200" s="285">
        <f t="shared" si="27"/>
        <v>42568</v>
      </c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</row>
    <row r="201" spans="6:18" ht="12.75">
      <c r="F201" s="285">
        <f t="shared" si="27"/>
        <v>42569</v>
      </c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</row>
    <row r="202" spans="6:18" ht="12.75">
      <c r="F202" s="285">
        <f t="shared" si="27"/>
        <v>42570</v>
      </c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</row>
    <row r="203" spans="6:18" ht="12.75">
      <c r="F203" s="285">
        <f t="shared" si="27"/>
        <v>42571</v>
      </c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</row>
    <row r="204" spans="6:18" ht="12.75">
      <c r="F204" s="285">
        <f t="shared" si="27"/>
        <v>42572</v>
      </c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</row>
    <row r="205" spans="6:18" ht="12.75">
      <c r="F205" s="285">
        <f t="shared" si="27"/>
        <v>42573</v>
      </c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</row>
    <row r="206" spans="6:18" ht="12.75">
      <c r="F206" s="285">
        <f t="shared" si="27"/>
        <v>42574</v>
      </c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</row>
    <row r="207" spans="6:18" ht="12.75">
      <c r="F207" s="285">
        <f t="shared" si="27"/>
        <v>42575</v>
      </c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</row>
    <row r="208" spans="6:18" ht="12.75">
      <c r="F208" s="285">
        <f t="shared" si="27"/>
        <v>42576</v>
      </c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</row>
    <row r="209" spans="6:18" ht="12.75">
      <c r="F209" s="285">
        <f t="shared" si="27"/>
        <v>42577</v>
      </c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</row>
    <row r="210" spans="6:18" ht="12.75">
      <c r="F210" s="285">
        <f t="shared" si="27"/>
        <v>42578</v>
      </c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</row>
    <row r="211" spans="6:18" ht="12.75">
      <c r="F211" s="285">
        <f t="shared" si="27"/>
        <v>42579</v>
      </c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</row>
    <row r="212" spans="6:18" ht="12.75">
      <c r="F212" s="285">
        <f t="shared" si="27"/>
        <v>42580</v>
      </c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</row>
    <row r="213" spans="6:18" ht="12.75">
      <c r="F213" s="285">
        <f t="shared" si="27"/>
        <v>42581</v>
      </c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</row>
    <row r="214" ht="12.75">
      <c r="F214" s="285">
        <f t="shared" si="27"/>
        <v>42582</v>
      </c>
    </row>
    <row r="215" ht="12.75">
      <c r="F215" s="285">
        <f t="shared" si="27"/>
        <v>42583</v>
      </c>
    </row>
    <row r="216" ht="12.75">
      <c r="F216" s="285">
        <f t="shared" si="27"/>
        <v>42584</v>
      </c>
    </row>
    <row r="217" ht="12.75">
      <c r="F217" s="285">
        <f t="shared" si="27"/>
        <v>42585</v>
      </c>
    </row>
    <row r="218" ht="12.75">
      <c r="F218" s="285">
        <f t="shared" si="27"/>
        <v>42586</v>
      </c>
    </row>
    <row r="219" ht="12.75">
      <c r="F219" s="285">
        <f t="shared" si="27"/>
        <v>42587</v>
      </c>
    </row>
    <row r="220" ht="12.75">
      <c r="F220" s="285">
        <f t="shared" si="27"/>
        <v>42588</v>
      </c>
    </row>
    <row r="221" ht="12.75">
      <c r="F221" s="285">
        <f t="shared" si="27"/>
        <v>42589</v>
      </c>
    </row>
    <row r="222" ht="12.75">
      <c r="F222" s="285">
        <f t="shared" si="27"/>
        <v>42590</v>
      </c>
    </row>
    <row r="223" ht="12.75">
      <c r="F223" s="285">
        <f t="shared" si="27"/>
        <v>42591</v>
      </c>
    </row>
    <row r="224" ht="12.75">
      <c r="F224" s="285">
        <f t="shared" si="27"/>
        <v>42592</v>
      </c>
    </row>
    <row r="225" ht="12.75">
      <c r="F225" s="285">
        <f t="shared" si="27"/>
        <v>42593</v>
      </c>
    </row>
    <row r="226" ht="12.75">
      <c r="F226" s="285">
        <f t="shared" si="27"/>
        <v>42594</v>
      </c>
    </row>
    <row r="227" ht="12.75">
      <c r="F227" s="285">
        <f t="shared" si="27"/>
        <v>42595</v>
      </c>
    </row>
    <row r="228" ht="12.75">
      <c r="F228" s="285">
        <f t="shared" si="27"/>
        <v>42596</v>
      </c>
    </row>
    <row r="229" ht="12.75">
      <c r="F229" s="285">
        <f t="shared" si="27"/>
        <v>42597</v>
      </c>
    </row>
    <row r="230" ht="12.75">
      <c r="F230" s="285">
        <f t="shared" si="27"/>
        <v>42598</v>
      </c>
    </row>
    <row r="231" ht="12.75">
      <c r="F231" s="285">
        <f t="shared" si="27"/>
        <v>42599</v>
      </c>
    </row>
    <row r="232" ht="12.75">
      <c r="F232" s="285">
        <f t="shared" si="27"/>
        <v>42600</v>
      </c>
    </row>
    <row r="233" ht="12.75">
      <c r="F233" s="285">
        <f t="shared" si="27"/>
        <v>42601</v>
      </c>
    </row>
    <row r="234" ht="12.75">
      <c r="F234" s="285">
        <f t="shared" si="27"/>
        <v>42602</v>
      </c>
    </row>
    <row r="235" ht="12.75">
      <c r="F235" s="285">
        <f t="shared" si="27"/>
        <v>42603</v>
      </c>
    </row>
    <row r="236" ht="12.75">
      <c r="F236" s="285">
        <f t="shared" si="27"/>
        <v>42604</v>
      </c>
    </row>
    <row r="237" ht="12.75">
      <c r="F237" s="285">
        <f t="shared" si="27"/>
        <v>42605</v>
      </c>
    </row>
    <row r="238" ht="12.75">
      <c r="F238" s="285">
        <f t="shared" si="27"/>
        <v>42606</v>
      </c>
    </row>
    <row r="239" ht="12.75">
      <c r="F239" s="285">
        <f t="shared" si="27"/>
        <v>42607</v>
      </c>
    </row>
    <row r="240" ht="12.75">
      <c r="F240" s="285">
        <f t="shared" si="27"/>
        <v>42608</v>
      </c>
    </row>
    <row r="241" ht="12.75">
      <c r="F241" s="285">
        <f t="shared" si="27"/>
        <v>42609</v>
      </c>
    </row>
    <row r="242" ht="12.75">
      <c r="F242" s="285">
        <f t="shared" si="27"/>
        <v>42610</v>
      </c>
    </row>
    <row r="243" ht="12.75">
      <c r="F243" s="285">
        <f t="shared" si="27"/>
        <v>42611</v>
      </c>
    </row>
    <row r="244" ht="12.75">
      <c r="F244" s="285">
        <f t="shared" si="27"/>
        <v>42612</v>
      </c>
    </row>
    <row r="245" ht="12.75">
      <c r="F245" s="285">
        <f t="shared" si="27"/>
        <v>42613</v>
      </c>
    </row>
    <row r="246" ht="12.75">
      <c r="F246" s="285">
        <f t="shared" si="27"/>
        <v>42614</v>
      </c>
    </row>
    <row r="247" ht="12.75">
      <c r="F247" s="285">
        <f t="shared" si="27"/>
        <v>42615</v>
      </c>
    </row>
    <row r="248" ht="12.75">
      <c r="F248" s="285">
        <f t="shared" si="27"/>
        <v>42616</v>
      </c>
    </row>
    <row r="249" ht="12.75">
      <c r="F249" s="285">
        <f t="shared" si="27"/>
        <v>42617</v>
      </c>
    </row>
    <row r="250" ht="12.75">
      <c r="F250" s="285">
        <f t="shared" si="27"/>
        <v>42618</v>
      </c>
    </row>
    <row r="251" ht="12.75">
      <c r="F251" s="285">
        <f t="shared" si="27"/>
        <v>42619</v>
      </c>
    </row>
    <row r="252" ht="12.75">
      <c r="F252" s="285">
        <f t="shared" si="27"/>
        <v>42620</v>
      </c>
    </row>
    <row r="253" ht="12.75">
      <c r="F253" s="285">
        <f t="shared" si="27"/>
        <v>42621</v>
      </c>
    </row>
    <row r="254" ht="12.75">
      <c r="F254" s="285">
        <f t="shared" si="27"/>
        <v>42622</v>
      </c>
    </row>
    <row r="255" ht="12.75">
      <c r="F255" s="285">
        <f t="shared" si="27"/>
        <v>42623</v>
      </c>
    </row>
    <row r="256" ht="12.75">
      <c r="F256" s="285">
        <f t="shared" si="27"/>
        <v>42624</v>
      </c>
    </row>
    <row r="257" ht="12.75">
      <c r="F257" s="285">
        <f t="shared" si="27"/>
        <v>42625</v>
      </c>
    </row>
    <row r="258" ht="12.75">
      <c r="F258" s="285">
        <f t="shared" si="27"/>
        <v>42626</v>
      </c>
    </row>
    <row r="259" ht="12.75">
      <c r="F259" s="285">
        <f t="shared" si="27"/>
        <v>42627</v>
      </c>
    </row>
    <row r="260" ht="12.75">
      <c r="F260" s="285">
        <f aca="true" t="shared" si="28" ref="F260:F323">F259+1</f>
        <v>42628</v>
      </c>
    </row>
    <row r="261" ht="12.75">
      <c r="F261" s="285">
        <f t="shared" si="28"/>
        <v>42629</v>
      </c>
    </row>
    <row r="262" ht="12.75">
      <c r="F262" s="285">
        <f t="shared" si="28"/>
        <v>42630</v>
      </c>
    </row>
    <row r="263" ht="12.75">
      <c r="F263" s="285">
        <f t="shared" si="28"/>
        <v>42631</v>
      </c>
    </row>
    <row r="264" ht="12.75">
      <c r="F264" s="285">
        <f t="shared" si="28"/>
        <v>42632</v>
      </c>
    </row>
    <row r="265" ht="12.75">
      <c r="F265" s="285">
        <f t="shared" si="28"/>
        <v>42633</v>
      </c>
    </row>
    <row r="266" ht="12.75">
      <c r="F266" s="285">
        <f t="shared" si="28"/>
        <v>42634</v>
      </c>
    </row>
    <row r="267" ht="12.75">
      <c r="F267" s="285">
        <f t="shared" si="28"/>
        <v>42635</v>
      </c>
    </row>
    <row r="268" ht="12.75">
      <c r="F268" s="285">
        <f t="shared" si="28"/>
        <v>42636</v>
      </c>
    </row>
    <row r="269" ht="12.75">
      <c r="F269" s="285">
        <f t="shared" si="28"/>
        <v>42637</v>
      </c>
    </row>
    <row r="270" ht="12.75">
      <c r="F270" s="285">
        <f t="shared" si="28"/>
        <v>42638</v>
      </c>
    </row>
    <row r="271" ht="12.75">
      <c r="F271" s="285">
        <f t="shared" si="28"/>
        <v>42639</v>
      </c>
    </row>
    <row r="272" ht="12.75">
      <c r="F272" s="285">
        <f t="shared" si="28"/>
        <v>42640</v>
      </c>
    </row>
    <row r="273" ht="12.75">
      <c r="F273" s="285">
        <f t="shared" si="28"/>
        <v>42641</v>
      </c>
    </row>
    <row r="274" ht="12.75">
      <c r="F274" s="285">
        <f t="shared" si="28"/>
        <v>42642</v>
      </c>
    </row>
    <row r="275" ht="12.75">
      <c r="F275" s="285">
        <f t="shared" si="28"/>
        <v>42643</v>
      </c>
    </row>
    <row r="276" ht="12.75">
      <c r="F276" s="285">
        <f t="shared" si="28"/>
        <v>42644</v>
      </c>
    </row>
    <row r="277" ht="12.75">
      <c r="F277" s="285">
        <f t="shared" si="28"/>
        <v>42645</v>
      </c>
    </row>
    <row r="278" ht="12.75">
      <c r="F278" s="285">
        <f t="shared" si="28"/>
        <v>42646</v>
      </c>
    </row>
    <row r="279" ht="12.75">
      <c r="F279" s="285">
        <f t="shared" si="28"/>
        <v>42647</v>
      </c>
    </row>
    <row r="280" ht="12.75">
      <c r="F280" s="285">
        <f t="shared" si="28"/>
        <v>42648</v>
      </c>
    </row>
    <row r="281" ht="12.75">
      <c r="F281" s="285">
        <f t="shared" si="28"/>
        <v>42649</v>
      </c>
    </row>
    <row r="282" ht="12.75">
      <c r="F282" s="285">
        <f t="shared" si="28"/>
        <v>42650</v>
      </c>
    </row>
    <row r="283" ht="12.75">
      <c r="F283" s="285">
        <f t="shared" si="28"/>
        <v>42651</v>
      </c>
    </row>
    <row r="284" ht="12.75">
      <c r="F284" s="285">
        <f t="shared" si="28"/>
        <v>42652</v>
      </c>
    </row>
    <row r="285" ht="12.75">
      <c r="F285" s="285">
        <f t="shared" si="28"/>
        <v>42653</v>
      </c>
    </row>
    <row r="286" ht="12.75">
      <c r="F286" s="285">
        <f t="shared" si="28"/>
        <v>42654</v>
      </c>
    </row>
    <row r="287" ht="12.75">
      <c r="F287" s="285">
        <f t="shared" si="28"/>
        <v>42655</v>
      </c>
    </row>
    <row r="288" ht="12.75">
      <c r="F288" s="285">
        <f t="shared" si="28"/>
        <v>42656</v>
      </c>
    </row>
    <row r="289" ht="12.75">
      <c r="F289" s="285">
        <f t="shared" si="28"/>
        <v>42657</v>
      </c>
    </row>
    <row r="290" ht="12.75">
      <c r="F290" s="285">
        <f t="shared" si="28"/>
        <v>42658</v>
      </c>
    </row>
    <row r="291" ht="12.75">
      <c r="F291" s="285">
        <f t="shared" si="28"/>
        <v>42659</v>
      </c>
    </row>
    <row r="292" ht="12.75">
      <c r="F292" s="285">
        <f t="shared" si="28"/>
        <v>42660</v>
      </c>
    </row>
    <row r="293" ht="12.75">
      <c r="F293" s="285">
        <f t="shared" si="28"/>
        <v>42661</v>
      </c>
    </row>
    <row r="294" ht="12.75">
      <c r="F294" s="285">
        <f t="shared" si="28"/>
        <v>42662</v>
      </c>
    </row>
    <row r="295" ht="12.75">
      <c r="F295" s="285">
        <f t="shared" si="28"/>
        <v>42663</v>
      </c>
    </row>
    <row r="296" ht="12.75">
      <c r="F296" s="285">
        <f t="shared" si="28"/>
        <v>42664</v>
      </c>
    </row>
    <row r="297" ht="12.75">
      <c r="F297" s="285">
        <f t="shared" si="28"/>
        <v>42665</v>
      </c>
    </row>
    <row r="298" ht="12.75">
      <c r="F298" s="285">
        <f t="shared" si="28"/>
        <v>42666</v>
      </c>
    </row>
    <row r="299" ht="12.75">
      <c r="F299" s="285">
        <f t="shared" si="28"/>
        <v>42667</v>
      </c>
    </row>
    <row r="300" ht="12.75">
      <c r="F300" s="285">
        <f t="shared" si="28"/>
        <v>42668</v>
      </c>
    </row>
    <row r="301" ht="12.75">
      <c r="F301" s="285">
        <f t="shared" si="28"/>
        <v>42669</v>
      </c>
    </row>
    <row r="302" ht="12.75">
      <c r="F302" s="285">
        <f t="shared" si="28"/>
        <v>42670</v>
      </c>
    </row>
    <row r="303" ht="12.75">
      <c r="F303" s="285">
        <f t="shared" si="28"/>
        <v>42671</v>
      </c>
    </row>
    <row r="304" ht="12.75">
      <c r="F304" s="285">
        <f t="shared" si="28"/>
        <v>42672</v>
      </c>
    </row>
    <row r="305" ht="12.75">
      <c r="F305" s="285">
        <f t="shared" si="28"/>
        <v>42673</v>
      </c>
    </row>
    <row r="306" ht="12.75">
      <c r="F306" s="285">
        <f t="shared" si="28"/>
        <v>42674</v>
      </c>
    </row>
    <row r="307" ht="12.75">
      <c r="F307" s="285">
        <f t="shared" si="28"/>
        <v>42675</v>
      </c>
    </row>
    <row r="308" ht="12.75">
      <c r="F308" s="285">
        <f t="shared" si="28"/>
        <v>42676</v>
      </c>
    </row>
    <row r="309" ht="12.75">
      <c r="F309" s="285">
        <f t="shared" si="28"/>
        <v>42677</v>
      </c>
    </row>
    <row r="310" ht="12.75">
      <c r="F310" s="285">
        <f t="shared" si="28"/>
        <v>42678</v>
      </c>
    </row>
    <row r="311" ht="12.75">
      <c r="F311" s="285">
        <f t="shared" si="28"/>
        <v>42679</v>
      </c>
    </row>
    <row r="312" ht="12.75">
      <c r="F312" s="285">
        <f t="shared" si="28"/>
        <v>42680</v>
      </c>
    </row>
    <row r="313" ht="12.75">
      <c r="F313" s="285">
        <f t="shared" si="28"/>
        <v>42681</v>
      </c>
    </row>
    <row r="314" ht="12.75">
      <c r="F314" s="285">
        <f t="shared" si="28"/>
        <v>42682</v>
      </c>
    </row>
    <row r="315" ht="12.75">
      <c r="F315" s="285">
        <f t="shared" si="28"/>
        <v>42683</v>
      </c>
    </row>
    <row r="316" ht="12.75">
      <c r="F316" s="285">
        <f t="shared" si="28"/>
        <v>42684</v>
      </c>
    </row>
    <row r="317" ht="12.75">
      <c r="F317" s="285">
        <f t="shared" si="28"/>
        <v>42685</v>
      </c>
    </row>
    <row r="318" ht="12.75">
      <c r="F318" s="285">
        <f t="shared" si="28"/>
        <v>42686</v>
      </c>
    </row>
    <row r="319" ht="12.75">
      <c r="F319" s="285">
        <f t="shared" si="28"/>
        <v>42687</v>
      </c>
    </row>
    <row r="320" ht="12.75">
      <c r="F320" s="285">
        <f t="shared" si="28"/>
        <v>42688</v>
      </c>
    </row>
    <row r="321" ht="12.75">
      <c r="F321" s="285">
        <f t="shared" si="28"/>
        <v>42689</v>
      </c>
    </row>
    <row r="322" ht="12.75">
      <c r="F322" s="285">
        <f t="shared" si="28"/>
        <v>42690</v>
      </c>
    </row>
    <row r="323" ht="12.75">
      <c r="F323" s="285">
        <f t="shared" si="28"/>
        <v>42691</v>
      </c>
    </row>
    <row r="324" ht="12.75">
      <c r="F324" s="285">
        <f aca="true" t="shared" si="29" ref="F324:F367">F323+1</f>
        <v>42692</v>
      </c>
    </row>
    <row r="325" ht="12.75">
      <c r="F325" s="285">
        <f t="shared" si="29"/>
        <v>42693</v>
      </c>
    </row>
    <row r="326" ht="12.75">
      <c r="F326" s="285">
        <f t="shared" si="29"/>
        <v>42694</v>
      </c>
    </row>
    <row r="327" ht="12.75">
      <c r="F327" s="285">
        <f t="shared" si="29"/>
        <v>42695</v>
      </c>
    </row>
    <row r="328" ht="12.75">
      <c r="F328" s="285">
        <f t="shared" si="29"/>
        <v>42696</v>
      </c>
    </row>
    <row r="329" ht="12.75">
      <c r="F329" s="285">
        <f t="shared" si="29"/>
        <v>42697</v>
      </c>
    </row>
    <row r="330" ht="12.75">
      <c r="F330" s="285">
        <f t="shared" si="29"/>
        <v>42698</v>
      </c>
    </row>
    <row r="331" ht="12.75">
      <c r="F331" s="285">
        <f t="shared" si="29"/>
        <v>42699</v>
      </c>
    </row>
    <row r="332" ht="12.75">
      <c r="F332" s="285">
        <f t="shared" si="29"/>
        <v>42700</v>
      </c>
    </row>
    <row r="333" ht="12.75">
      <c r="F333" s="285">
        <f t="shared" si="29"/>
        <v>42701</v>
      </c>
    </row>
    <row r="334" ht="12.75">
      <c r="F334" s="285">
        <f t="shared" si="29"/>
        <v>42702</v>
      </c>
    </row>
    <row r="335" ht="12.75">
      <c r="F335" s="285">
        <f t="shared" si="29"/>
        <v>42703</v>
      </c>
    </row>
    <row r="336" ht="12.75">
      <c r="F336" s="285">
        <f t="shared" si="29"/>
        <v>42704</v>
      </c>
    </row>
    <row r="337" ht="12.75">
      <c r="F337" s="285">
        <f t="shared" si="29"/>
        <v>42705</v>
      </c>
    </row>
    <row r="338" ht="12.75">
      <c r="F338" s="285">
        <f t="shared" si="29"/>
        <v>42706</v>
      </c>
    </row>
    <row r="339" ht="12.75">
      <c r="F339" s="285">
        <f t="shared" si="29"/>
        <v>42707</v>
      </c>
    </row>
    <row r="340" ht="12.75">
      <c r="F340" s="285">
        <f t="shared" si="29"/>
        <v>42708</v>
      </c>
    </row>
    <row r="341" ht="12.75">
      <c r="F341" s="285">
        <f t="shared" si="29"/>
        <v>42709</v>
      </c>
    </row>
    <row r="342" ht="12.75">
      <c r="F342" s="285">
        <f t="shared" si="29"/>
        <v>42710</v>
      </c>
    </row>
    <row r="343" ht="12.75">
      <c r="F343" s="285">
        <f t="shared" si="29"/>
        <v>42711</v>
      </c>
    </row>
    <row r="344" ht="12.75">
      <c r="F344" s="285">
        <f t="shared" si="29"/>
        <v>42712</v>
      </c>
    </row>
    <row r="345" ht="12.75">
      <c r="F345" s="285">
        <f t="shared" si="29"/>
        <v>42713</v>
      </c>
    </row>
    <row r="346" ht="12.75">
      <c r="F346" s="285">
        <f t="shared" si="29"/>
        <v>42714</v>
      </c>
    </row>
    <row r="347" ht="12.75">
      <c r="F347" s="285">
        <f t="shared" si="29"/>
        <v>42715</v>
      </c>
    </row>
    <row r="348" ht="12.75">
      <c r="F348" s="285">
        <f t="shared" si="29"/>
        <v>42716</v>
      </c>
    </row>
    <row r="349" ht="12.75">
      <c r="F349" s="285">
        <f t="shared" si="29"/>
        <v>42717</v>
      </c>
    </row>
    <row r="350" ht="12.75">
      <c r="F350" s="285">
        <f t="shared" si="29"/>
        <v>42718</v>
      </c>
    </row>
    <row r="351" ht="12.75">
      <c r="F351" s="285">
        <f t="shared" si="29"/>
        <v>42719</v>
      </c>
    </row>
    <row r="352" ht="12.75">
      <c r="F352" s="285">
        <f t="shared" si="29"/>
        <v>42720</v>
      </c>
    </row>
    <row r="353" ht="12.75">
      <c r="F353" s="285">
        <f t="shared" si="29"/>
        <v>42721</v>
      </c>
    </row>
    <row r="354" ht="12.75">
      <c r="F354" s="285">
        <f t="shared" si="29"/>
        <v>42722</v>
      </c>
    </row>
    <row r="355" ht="12.75">
      <c r="F355" s="285">
        <f t="shared" si="29"/>
        <v>42723</v>
      </c>
    </row>
    <row r="356" ht="12.75">
      <c r="F356" s="285">
        <f t="shared" si="29"/>
        <v>42724</v>
      </c>
    </row>
    <row r="357" ht="12.75">
      <c r="F357" s="285">
        <f t="shared" si="29"/>
        <v>42725</v>
      </c>
    </row>
    <row r="358" ht="12.75">
      <c r="F358" s="285">
        <f t="shared" si="29"/>
        <v>42726</v>
      </c>
    </row>
    <row r="359" ht="12.75">
      <c r="F359" s="285">
        <f t="shared" si="29"/>
        <v>42727</v>
      </c>
    </row>
    <row r="360" ht="12.75">
      <c r="F360" s="285">
        <f t="shared" si="29"/>
        <v>42728</v>
      </c>
    </row>
    <row r="361" ht="12.75">
      <c r="F361" s="285">
        <f t="shared" si="29"/>
        <v>42729</v>
      </c>
    </row>
    <row r="362" ht="12.75">
      <c r="F362" s="285">
        <f t="shared" si="29"/>
        <v>42730</v>
      </c>
    </row>
    <row r="363" ht="12.75">
      <c r="F363" s="285">
        <f t="shared" si="29"/>
        <v>42731</v>
      </c>
    </row>
    <row r="364" ht="12.75">
      <c r="F364" s="285">
        <f t="shared" si="29"/>
        <v>42732</v>
      </c>
    </row>
    <row r="365" ht="12.75">
      <c r="F365" s="285">
        <f t="shared" si="29"/>
        <v>42733</v>
      </c>
    </row>
    <row r="366" ht="12.75">
      <c r="F366" s="285">
        <f t="shared" si="29"/>
        <v>42734</v>
      </c>
    </row>
    <row r="367" ht="12.75">
      <c r="F367" s="285">
        <f t="shared" si="29"/>
        <v>42735</v>
      </c>
    </row>
    <row r="371" ht="12.75">
      <c r="F371" s="289"/>
    </row>
    <row r="372" ht="12.75">
      <c r="F372" s="289"/>
    </row>
    <row r="373" ht="12.75">
      <c r="F373" s="289"/>
    </row>
    <row r="374" ht="12.75">
      <c r="F374" s="289"/>
    </row>
    <row r="375" ht="12.75">
      <c r="F375" s="289"/>
    </row>
  </sheetData>
  <sheetProtection password="8205" sheet="1" objects="1" scenarios="1" selectLockedCells="1"/>
  <conditionalFormatting sqref="C11:D11">
    <cfRule type="expression" priority="2" dxfId="0" stopIfTrue="1">
      <formula>($A10=1)</formula>
    </cfRule>
  </conditionalFormatting>
  <conditionalFormatting sqref="C10:D10">
    <cfRule type="expression" priority="3" dxfId="0" stopIfTrue="1">
      <formula>($A10=1)</formula>
    </cfRule>
  </conditionalFormatting>
  <conditionalFormatting sqref="C12:D12">
    <cfRule type="expression" priority="4" dxfId="0" stopIfTrue="1">
      <formula>($A10=1)</formula>
    </cfRule>
  </conditionalFormatting>
  <conditionalFormatting sqref="C13:D13">
    <cfRule type="expression" priority="5" dxfId="0" stopIfTrue="1">
      <formula>($A10=1)</formula>
    </cfRule>
  </conditionalFormatting>
  <conditionalFormatting sqref="C14:D14">
    <cfRule type="expression" priority="6" dxfId="0" stopIfTrue="1">
      <formula>($A10=1)</formula>
    </cfRule>
  </conditionalFormatting>
  <conditionalFormatting sqref="C15:D15">
    <cfRule type="expression" priority="7" dxfId="0" stopIfTrue="1">
      <formula>($A10=1)</formula>
    </cfRule>
  </conditionalFormatting>
  <conditionalFormatting sqref="C16:D16">
    <cfRule type="expression" priority="8" dxfId="0" stopIfTrue="1">
      <formula>($A10=1)</formula>
    </cfRule>
  </conditionalFormatting>
  <conditionalFormatting sqref="C17:D17">
    <cfRule type="expression" priority="9" dxfId="0" stopIfTrue="1">
      <formula>($A10=1)</formula>
    </cfRule>
  </conditionalFormatting>
  <conditionalFormatting sqref="D18">
    <cfRule type="expression" priority="10" dxfId="0" stopIfTrue="1">
      <formula>($A10=1)</formula>
    </cfRule>
  </conditionalFormatting>
  <conditionalFormatting sqref="C14:D14">
    <cfRule type="expression" priority="1" dxfId="0" stopIfTrue="1">
      <formula>($A11=1)</formula>
    </cfRule>
  </conditionalFormatting>
  <hyperlinks>
    <hyperlink ref="C4" r:id="rId1" display="http://www.schulferien.org"/>
  </hyperlinks>
  <printOptions/>
  <pageMargins left="0.787401575" right="0.44" top="0.984251969" bottom="0.984251969" header="0.4921259845" footer="0.4921259845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B2:L164"/>
  <sheetViews>
    <sheetView showGridLines="0" showZeros="0" showOutlineSymbols="0" zoomScalePageLayoutView="0" workbookViewId="0" topLeftCell="A1">
      <pane ySplit="2" topLeftCell="A3" activePane="bottomLeft" state="frozen"/>
      <selection pane="topLeft" activeCell="A1" sqref="A1"/>
      <selection pane="bottomLeft" activeCell="D4" sqref="D4"/>
    </sheetView>
  </sheetViews>
  <sheetFormatPr defaultColWidth="11.421875" defaultRowHeight="12.75"/>
  <cols>
    <col min="1" max="1" width="2.421875" style="51" customWidth="1"/>
    <col min="2" max="2" width="8.421875" style="58" customWidth="1"/>
    <col min="3" max="3" width="3.8515625" style="59" customWidth="1"/>
    <col min="4" max="4" width="4.140625" style="59" customWidth="1"/>
    <col min="5" max="5" width="26.00390625" style="51" customWidth="1"/>
    <col min="6" max="6" width="4.140625" style="59" customWidth="1"/>
    <col min="7" max="8" width="11.7109375" style="60" customWidth="1"/>
    <col min="9" max="9" width="11.8515625" style="51" customWidth="1"/>
    <col min="10" max="10" width="16.7109375" style="51" customWidth="1"/>
    <col min="11" max="11" width="92.28125" style="51" customWidth="1"/>
    <col min="12" max="16384" width="11.421875" style="51" customWidth="1"/>
  </cols>
  <sheetData>
    <row r="2" spans="2:11" s="41" customFormat="1" ht="51.75" customHeight="1" thickBot="1">
      <c r="B2" s="38" t="s">
        <v>22</v>
      </c>
      <c r="C2" s="209" t="s">
        <v>157</v>
      </c>
      <c r="D2" s="76" t="s">
        <v>23</v>
      </c>
      <c r="E2" s="39" t="s">
        <v>24</v>
      </c>
      <c r="F2" s="226" t="s">
        <v>158</v>
      </c>
      <c r="G2" s="39" t="s">
        <v>25</v>
      </c>
      <c r="H2" s="40" t="s">
        <v>124</v>
      </c>
      <c r="I2" s="39" t="s">
        <v>26</v>
      </c>
      <c r="J2" s="39" t="s">
        <v>27</v>
      </c>
      <c r="K2" s="208" t="s">
        <v>156</v>
      </c>
    </row>
    <row r="3" spans="2:11" s="41" customFormat="1" ht="13.5" customHeight="1" thickTop="1">
      <c r="B3" s="217">
        <v>2015</v>
      </c>
      <c r="C3" s="218"/>
      <c r="D3" s="225" t="s">
        <v>28</v>
      </c>
      <c r="E3" s="219" t="s">
        <v>29</v>
      </c>
      <c r="F3" s="220" t="s">
        <v>28</v>
      </c>
      <c r="G3" s="221">
        <v>42005</v>
      </c>
      <c r="H3" s="221">
        <f aca="true" t="shared" si="0" ref="H3:H20">IF(D3="x",G3,"")</f>
        <v>42005</v>
      </c>
      <c r="I3" s="222">
        <f aca="true" t="shared" si="1" ref="I3:I18">WEEKDAY(G3)</f>
        <v>5</v>
      </c>
      <c r="J3" s="219"/>
      <c r="K3" s="219" t="s">
        <v>30</v>
      </c>
    </row>
    <row r="4" spans="2:11" s="41" customFormat="1" ht="13.5" customHeight="1">
      <c r="B4" s="48"/>
      <c r="C4" s="49"/>
      <c r="D4" s="77"/>
      <c r="E4" s="50" t="s">
        <v>31</v>
      </c>
      <c r="F4" s="44" t="s">
        <v>28</v>
      </c>
      <c r="G4" s="46">
        <v>42010</v>
      </c>
      <c r="H4" s="46">
        <f t="shared" si="0"/>
      </c>
      <c r="I4" s="47">
        <f t="shared" si="1"/>
        <v>3</v>
      </c>
      <c r="J4" s="45"/>
      <c r="K4" s="45" t="s">
        <v>32</v>
      </c>
    </row>
    <row r="5" spans="2:11" s="41" customFormat="1" ht="13.5" customHeight="1">
      <c r="B5" s="48"/>
      <c r="C5" s="49"/>
      <c r="D5" s="224" t="s">
        <v>28</v>
      </c>
      <c r="E5" s="45" t="s">
        <v>33</v>
      </c>
      <c r="F5" s="44"/>
      <c r="G5" s="46">
        <v>42097</v>
      </c>
      <c r="H5" s="46">
        <f t="shared" si="0"/>
        <v>42097</v>
      </c>
      <c r="I5" s="47">
        <f t="shared" si="1"/>
        <v>6</v>
      </c>
      <c r="J5" s="45"/>
      <c r="K5" s="45" t="s">
        <v>30</v>
      </c>
    </row>
    <row r="6" spans="2:11" s="41" customFormat="1" ht="13.5" customHeight="1">
      <c r="B6" s="48"/>
      <c r="C6" s="49"/>
      <c r="D6" s="224" t="s">
        <v>28</v>
      </c>
      <c r="E6" s="45" t="s">
        <v>34</v>
      </c>
      <c r="F6" s="44"/>
      <c r="G6" s="46">
        <v>42099</v>
      </c>
      <c r="H6" s="46">
        <f t="shared" si="0"/>
        <v>42099</v>
      </c>
      <c r="I6" s="47">
        <f t="shared" si="1"/>
        <v>1</v>
      </c>
      <c r="J6" s="45"/>
      <c r="K6" s="45" t="s">
        <v>30</v>
      </c>
    </row>
    <row r="7" spans="2:11" s="41" customFormat="1" ht="13.5" customHeight="1">
      <c r="B7" s="48"/>
      <c r="C7" s="49"/>
      <c r="D7" s="224" t="s">
        <v>28</v>
      </c>
      <c r="E7" s="45" t="s">
        <v>35</v>
      </c>
      <c r="F7" s="44"/>
      <c r="G7" s="46">
        <v>42100</v>
      </c>
      <c r="H7" s="46">
        <f t="shared" si="0"/>
        <v>42100</v>
      </c>
      <c r="I7" s="47">
        <f t="shared" si="1"/>
        <v>2</v>
      </c>
      <c r="J7" s="45"/>
      <c r="K7" s="45" t="s">
        <v>30</v>
      </c>
    </row>
    <row r="8" spans="2:11" s="41" customFormat="1" ht="13.5" customHeight="1">
      <c r="B8" s="48"/>
      <c r="C8" s="49"/>
      <c r="D8" s="224" t="s">
        <v>28</v>
      </c>
      <c r="E8" s="45" t="s">
        <v>36</v>
      </c>
      <c r="F8" s="44" t="s">
        <v>28</v>
      </c>
      <c r="G8" s="46">
        <v>42125</v>
      </c>
      <c r="H8" s="46">
        <f t="shared" si="0"/>
        <v>42125</v>
      </c>
      <c r="I8" s="47">
        <f t="shared" si="1"/>
        <v>6</v>
      </c>
      <c r="J8" s="45"/>
      <c r="K8" s="45" t="s">
        <v>30</v>
      </c>
    </row>
    <row r="9" spans="2:11" s="41" customFormat="1" ht="13.5" customHeight="1">
      <c r="B9" s="48"/>
      <c r="C9" s="49"/>
      <c r="D9" s="224" t="s">
        <v>28</v>
      </c>
      <c r="E9" s="45" t="s">
        <v>37</v>
      </c>
      <c r="F9" s="44"/>
      <c r="G9" s="46">
        <v>42138</v>
      </c>
      <c r="H9" s="46">
        <f t="shared" si="0"/>
        <v>42138</v>
      </c>
      <c r="I9" s="47">
        <f t="shared" si="1"/>
        <v>5</v>
      </c>
      <c r="J9" s="45"/>
      <c r="K9" s="45" t="s">
        <v>30</v>
      </c>
    </row>
    <row r="10" spans="2:11" s="41" customFormat="1" ht="13.5" customHeight="1">
      <c r="B10" s="48"/>
      <c r="C10" s="49"/>
      <c r="D10" s="224" t="s">
        <v>28</v>
      </c>
      <c r="E10" s="45" t="s">
        <v>38</v>
      </c>
      <c r="F10" s="44"/>
      <c r="G10" s="46">
        <v>42149</v>
      </c>
      <c r="H10" s="46">
        <f t="shared" si="0"/>
        <v>42149</v>
      </c>
      <c r="I10" s="47">
        <f t="shared" si="1"/>
        <v>2</v>
      </c>
      <c r="J10" s="45"/>
      <c r="K10" s="45" t="s">
        <v>30</v>
      </c>
    </row>
    <row r="11" spans="2:11" s="41" customFormat="1" ht="13.5" customHeight="1">
      <c r="B11" s="48"/>
      <c r="C11" s="49"/>
      <c r="D11" s="77"/>
      <c r="E11" s="50" t="s">
        <v>39</v>
      </c>
      <c r="F11" s="44"/>
      <c r="G11" s="46">
        <v>42159</v>
      </c>
      <c r="H11" s="46">
        <f t="shared" si="0"/>
      </c>
      <c r="I11" s="47">
        <f t="shared" si="1"/>
        <v>5</v>
      </c>
      <c r="J11" s="45"/>
      <c r="K11" s="52" t="s">
        <v>40</v>
      </c>
    </row>
    <row r="12" spans="2:11" s="41" customFormat="1" ht="13.5" customHeight="1">
      <c r="B12" s="48"/>
      <c r="C12" s="49"/>
      <c r="D12" s="77"/>
      <c r="E12" s="50" t="s">
        <v>41</v>
      </c>
      <c r="F12" s="44" t="s">
        <v>28</v>
      </c>
      <c r="G12" s="46">
        <v>42231</v>
      </c>
      <c r="H12" s="46">
        <f t="shared" si="0"/>
      </c>
      <c r="I12" s="47">
        <f t="shared" si="1"/>
        <v>7</v>
      </c>
      <c r="J12" s="45" t="s">
        <v>42</v>
      </c>
      <c r="K12" s="45" t="s">
        <v>43</v>
      </c>
    </row>
    <row r="13" spans="2:11" s="41" customFormat="1" ht="13.5" customHeight="1">
      <c r="B13" s="48"/>
      <c r="C13" s="49"/>
      <c r="D13" s="224" t="s">
        <v>28</v>
      </c>
      <c r="E13" s="45" t="s">
        <v>44</v>
      </c>
      <c r="F13" s="44" t="s">
        <v>28</v>
      </c>
      <c r="G13" s="46">
        <v>42280</v>
      </c>
      <c r="H13" s="46">
        <f t="shared" si="0"/>
        <v>42280</v>
      </c>
      <c r="I13" s="47">
        <f t="shared" si="1"/>
        <v>7</v>
      </c>
      <c r="J13" s="45"/>
      <c r="K13" s="45" t="s">
        <v>30</v>
      </c>
    </row>
    <row r="14" spans="2:11" s="41" customFormat="1" ht="13.5" customHeight="1">
      <c r="B14" s="48"/>
      <c r="C14" s="49"/>
      <c r="D14" s="77" t="s">
        <v>28</v>
      </c>
      <c r="E14" s="53" t="s">
        <v>45</v>
      </c>
      <c r="F14" s="44" t="s">
        <v>28</v>
      </c>
      <c r="G14" s="46">
        <v>42308</v>
      </c>
      <c r="H14" s="46">
        <f t="shared" si="0"/>
        <v>42308</v>
      </c>
      <c r="I14" s="47">
        <f t="shared" si="1"/>
        <v>7</v>
      </c>
      <c r="J14" s="45"/>
      <c r="K14" s="45" t="s">
        <v>46</v>
      </c>
    </row>
    <row r="15" spans="2:11" s="41" customFormat="1" ht="13.5" customHeight="1">
      <c r="B15" s="48"/>
      <c r="C15" s="49"/>
      <c r="D15" s="77"/>
      <c r="E15" s="50" t="s">
        <v>47</v>
      </c>
      <c r="F15" s="44" t="s">
        <v>28</v>
      </c>
      <c r="G15" s="46">
        <v>42309</v>
      </c>
      <c r="H15" s="46">
        <f t="shared" si="0"/>
      </c>
      <c r="I15" s="47">
        <f t="shared" si="1"/>
        <v>1</v>
      </c>
      <c r="J15" s="45"/>
      <c r="K15" s="52" t="s">
        <v>48</v>
      </c>
    </row>
    <row r="16" spans="2:11" s="41" customFormat="1" ht="13.5" customHeight="1">
      <c r="B16" s="48"/>
      <c r="C16" s="49"/>
      <c r="D16" s="77"/>
      <c r="E16" s="50" t="s">
        <v>49</v>
      </c>
      <c r="F16" s="44"/>
      <c r="G16" s="46">
        <v>42326</v>
      </c>
      <c r="H16" s="46">
        <f t="shared" si="0"/>
      </c>
      <c r="I16" s="47">
        <f t="shared" si="1"/>
        <v>4</v>
      </c>
      <c r="J16" s="45"/>
      <c r="K16" s="45" t="s">
        <v>50</v>
      </c>
    </row>
    <row r="17" spans="2:11" s="41" customFormat="1" ht="13.5" customHeight="1">
      <c r="B17" s="48"/>
      <c r="C17" s="49"/>
      <c r="D17" s="78"/>
      <c r="E17" s="54" t="s">
        <v>51</v>
      </c>
      <c r="F17" s="44" t="s">
        <v>28</v>
      </c>
      <c r="G17" s="46">
        <v>42362</v>
      </c>
      <c r="H17" s="46">
        <f t="shared" si="0"/>
      </c>
      <c r="I17" s="47">
        <f t="shared" si="1"/>
        <v>5</v>
      </c>
      <c r="J17" s="45" t="s">
        <v>52</v>
      </c>
      <c r="K17" s="45" t="s">
        <v>30</v>
      </c>
    </row>
    <row r="18" spans="2:11" s="41" customFormat="1" ht="13.5" customHeight="1">
      <c r="B18" s="48"/>
      <c r="C18" s="49"/>
      <c r="D18" s="224" t="s">
        <v>28</v>
      </c>
      <c r="E18" s="45" t="s">
        <v>53</v>
      </c>
      <c r="F18" s="44" t="s">
        <v>28</v>
      </c>
      <c r="G18" s="46">
        <v>42363</v>
      </c>
      <c r="H18" s="46">
        <f t="shared" si="0"/>
        <v>42363</v>
      </c>
      <c r="I18" s="47">
        <f t="shared" si="1"/>
        <v>6</v>
      </c>
      <c r="J18" s="45"/>
      <c r="K18" s="45" t="s">
        <v>30</v>
      </c>
    </row>
    <row r="19" spans="2:11" s="41" customFormat="1" ht="13.5" customHeight="1">
      <c r="B19" s="48"/>
      <c r="C19" s="49"/>
      <c r="D19" s="224" t="s">
        <v>28</v>
      </c>
      <c r="E19" s="45" t="s">
        <v>54</v>
      </c>
      <c r="F19" s="44" t="s">
        <v>28</v>
      </c>
      <c r="G19" s="46">
        <v>42364</v>
      </c>
      <c r="H19" s="46">
        <f t="shared" si="0"/>
        <v>42364</v>
      </c>
      <c r="I19" s="47">
        <f>WEEKDAY(G19)</f>
        <v>7</v>
      </c>
      <c r="J19" s="45"/>
      <c r="K19" s="45" t="s">
        <v>30</v>
      </c>
    </row>
    <row r="20" spans="2:11" ht="12.75">
      <c r="B20" s="55"/>
      <c r="C20" s="56"/>
      <c r="D20" s="78"/>
      <c r="E20" s="54" t="s">
        <v>55</v>
      </c>
      <c r="F20" s="44" t="s">
        <v>28</v>
      </c>
      <c r="G20" s="57">
        <v>42369</v>
      </c>
      <c r="H20" s="46">
        <f t="shared" si="0"/>
      </c>
      <c r="I20" s="47">
        <f>WEEKDAY(G20)</f>
        <v>5</v>
      </c>
      <c r="J20" s="45" t="s">
        <v>52</v>
      </c>
      <c r="K20" s="45" t="s">
        <v>30</v>
      </c>
    </row>
    <row r="21" spans="2:11" s="41" customFormat="1" ht="13.5" customHeight="1">
      <c r="B21" s="42">
        <v>2016</v>
      </c>
      <c r="C21" s="43"/>
      <c r="D21" s="224" t="s">
        <v>28</v>
      </c>
      <c r="E21" s="45" t="s">
        <v>29</v>
      </c>
      <c r="F21" s="44" t="s">
        <v>28</v>
      </c>
      <c r="G21" s="46">
        <v>42370</v>
      </c>
      <c r="H21" s="46">
        <f>IF(D21="x",G21,"")</f>
        <v>42370</v>
      </c>
      <c r="I21" s="47">
        <f aca="true" t="shared" si="2" ref="I21:I52">WEEKDAY(G21)</f>
        <v>6</v>
      </c>
      <c r="J21" s="45"/>
      <c r="K21" s="45" t="s">
        <v>30</v>
      </c>
    </row>
    <row r="22" spans="2:11" s="41" customFormat="1" ht="13.5" customHeight="1">
      <c r="B22" s="48"/>
      <c r="C22" s="49"/>
      <c r="D22" s="77"/>
      <c r="E22" s="50" t="s">
        <v>31</v>
      </c>
      <c r="F22" s="44" t="s">
        <v>28</v>
      </c>
      <c r="G22" s="46">
        <v>42375</v>
      </c>
      <c r="H22" s="46">
        <f aca="true" t="shared" si="3" ref="H22:H85">IF(D22="x",G22,"")</f>
      </c>
      <c r="I22" s="47">
        <f t="shared" si="2"/>
        <v>4</v>
      </c>
      <c r="J22" s="45"/>
      <c r="K22" s="45" t="s">
        <v>32</v>
      </c>
    </row>
    <row r="23" spans="2:11" s="41" customFormat="1" ht="13.5" customHeight="1">
      <c r="B23" s="48"/>
      <c r="C23" s="49"/>
      <c r="D23" s="224" t="s">
        <v>28</v>
      </c>
      <c r="E23" s="45" t="s">
        <v>33</v>
      </c>
      <c r="F23" s="44"/>
      <c r="G23" s="46">
        <v>42454</v>
      </c>
      <c r="H23" s="46">
        <f t="shared" si="3"/>
        <v>42454</v>
      </c>
      <c r="I23" s="47">
        <f t="shared" si="2"/>
        <v>6</v>
      </c>
      <c r="J23" s="45"/>
      <c r="K23" s="45" t="s">
        <v>30</v>
      </c>
    </row>
    <row r="24" spans="2:11" s="41" customFormat="1" ht="13.5" customHeight="1">
      <c r="B24" s="48"/>
      <c r="C24" s="49"/>
      <c r="D24" s="224" t="s">
        <v>28</v>
      </c>
      <c r="E24" s="45" t="s">
        <v>34</v>
      </c>
      <c r="F24" s="44"/>
      <c r="G24" s="46">
        <v>42456</v>
      </c>
      <c r="H24" s="46">
        <f t="shared" si="3"/>
        <v>42456</v>
      </c>
      <c r="I24" s="47">
        <f t="shared" si="2"/>
        <v>1</v>
      </c>
      <c r="J24" s="45"/>
      <c r="K24" s="45" t="s">
        <v>30</v>
      </c>
    </row>
    <row r="25" spans="2:12" s="41" customFormat="1" ht="13.5" customHeight="1">
      <c r="B25" s="48"/>
      <c r="C25" s="49"/>
      <c r="D25" s="224" t="s">
        <v>28</v>
      </c>
      <c r="E25" s="45" t="s">
        <v>35</v>
      </c>
      <c r="F25" s="44"/>
      <c r="G25" s="46">
        <v>42457</v>
      </c>
      <c r="H25" s="46">
        <f t="shared" si="3"/>
        <v>42457</v>
      </c>
      <c r="I25" s="47">
        <f t="shared" si="2"/>
        <v>2</v>
      </c>
      <c r="J25" s="45"/>
      <c r="K25" s="45" t="s">
        <v>30</v>
      </c>
      <c r="L25" s="51"/>
    </row>
    <row r="26" spans="2:11" s="41" customFormat="1" ht="13.5" customHeight="1">
      <c r="B26" s="48"/>
      <c r="C26" s="49"/>
      <c r="D26" s="224" t="s">
        <v>28</v>
      </c>
      <c r="E26" s="45" t="s">
        <v>36</v>
      </c>
      <c r="F26" s="44" t="s">
        <v>28</v>
      </c>
      <c r="G26" s="46">
        <v>42491</v>
      </c>
      <c r="H26" s="46">
        <f t="shared" si="3"/>
        <v>42491</v>
      </c>
      <c r="I26" s="47">
        <f t="shared" si="2"/>
        <v>1</v>
      </c>
      <c r="J26" s="45"/>
      <c r="K26" s="45" t="s">
        <v>30</v>
      </c>
    </row>
    <row r="27" spans="2:11" s="41" customFormat="1" ht="13.5" customHeight="1">
      <c r="B27" s="48"/>
      <c r="C27" s="49"/>
      <c r="D27" s="224" t="s">
        <v>28</v>
      </c>
      <c r="E27" s="45" t="s">
        <v>37</v>
      </c>
      <c r="F27" s="44"/>
      <c r="G27" s="46">
        <v>42495</v>
      </c>
      <c r="H27" s="46">
        <f t="shared" si="3"/>
        <v>42495</v>
      </c>
      <c r="I27" s="47">
        <f t="shared" si="2"/>
        <v>5</v>
      </c>
      <c r="J27" s="45"/>
      <c r="K27" s="45" t="s">
        <v>30</v>
      </c>
    </row>
    <row r="28" spans="2:11" s="41" customFormat="1" ht="13.5" customHeight="1">
      <c r="B28" s="48"/>
      <c r="C28" s="49"/>
      <c r="D28" s="224" t="s">
        <v>28</v>
      </c>
      <c r="E28" s="45" t="s">
        <v>38</v>
      </c>
      <c r="F28" s="44"/>
      <c r="G28" s="46">
        <v>42506</v>
      </c>
      <c r="H28" s="46">
        <f t="shared" si="3"/>
        <v>42506</v>
      </c>
      <c r="I28" s="47">
        <f t="shared" si="2"/>
        <v>2</v>
      </c>
      <c r="J28" s="45"/>
      <c r="K28" s="45" t="s">
        <v>30</v>
      </c>
    </row>
    <row r="29" spans="2:11" s="41" customFormat="1" ht="13.5" customHeight="1">
      <c r="B29" s="48"/>
      <c r="C29" s="49"/>
      <c r="D29" s="77"/>
      <c r="E29" s="50" t="s">
        <v>39</v>
      </c>
      <c r="F29" s="44"/>
      <c r="G29" s="46">
        <v>42516</v>
      </c>
      <c r="H29" s="46">
        <f t="shared" si="3"/>
      </c>
      <c r="I29" s="47">
        <f t="shared" si="2"/>
        <v>5</v>
      </c>
      <c r="J29" s="45"/>
      <c r="K29" s="52" t="s">
        <v>40</v>
      </c>
    </row>
    <row r="30" spans="2:11" s="41" customFormat="1" ht="13.5" customHeight="1">
      <c r="B30" s="48"/>
      <c r="C30" s="49"/>
      <c r="D30" s="77"/>
      <c r="E30" s="50" t="s">
        <v>41</v>
      </c>
      <c r="F30" s="44" t="s">
        <v>28</v>
      </c>
      <c r="G30" s="46">
        <v>42597</v>
      </c>
      <c r="H30" s="46">
        <f t="shared" si="3"/>
      </c>
      <c r="I30" s="47">
        <f t="shared" si="2"/>
        <v>2</v>
      </c>
      <c r="J30" s="45" t="s">
        <v>42</v>
      </c>
      <c r="K30" s="45" t="s">
        <v>43</v>
      </c>
    </row>
    <row r="31" spans="2:11" s="41" customFormat="1" ht="13.5" customHeight="1">
      <c r="B31" s="48"/>
      <c r="C31" s="49"/>
      <c r="D31" s="224" t="s">
        <v>28</v>
      </c>
      <c r="E31" s="45" t="s">
        <v>44</v>
      </c>
      <c r="F31" s="44" t="s">
        <v>28</v>
      </c>
      <c r="G31" s="46">
        <v>42646</v>
      </c>
      <c r="H31" s="46">
        <f t="shared" si="3"/>
        <v>42646</v>
      </c>
      <c r="I31" s="47">
        <f t="shared" si="2"/>
        <v>2</v>
      </c>
      <c r="J31" s="45"/>
      <c r="K31" s="45" t="s">
        <v>30</v>
      </c>
    </row>
    <row r="32" spans="2:11" s="41" customFormat="1" ht="13.5" customHeight="1">
      <c r="B32" s="48"/>
      <c r="C32" s="49"/>
      <c r="D32" s="77" t="s">
        <v>28</v>
      </c>
      <c r="E32" s="53" t="s">
        <v>45</v>
      </c>
      <c r="F32" s="44" t="s">
        <v>28</v>
      </c>
      <c r="G32" s="46">
        <v>42674</v>
      </c>
      <c r="H32" s="46">
        <f t="shared" si="3"/>
        <v>42674</v>
      </c>
      <c r="I32" s="47">
        <f t="shared" si="2"/>
        <v>2</v>
      </c>
      <c r="J32" s="45"/>
      <c r="K32" s="45" t="s">
        <v>46</v>
      </c>
    </row>
    <row r="33" spans="2:11" s="41" customFormat="1" ht="13.5" customHeight="1">
      <c r="B33" s="48"/>
      <c r="C33" s="49"/>
      <c r="D33" s="77"/>
      <c r="E33" s="50" t="s">
        <v>47</v>
      </c>
      <c r="F33" s="44" t="s">
        <v>28</v>
      </c>
      <c r="G33" s="46">
        <v>42675</v>
      </c>
      <c r="H33" s="46">
        <f t="shared" si="3"/>
      </c>
      <c r="I33" s="47">
        <f t="shared" si="2"/>
        <v>3</v>
      </c>
      <c r="J33" s="45"/>
      <c r="K33" s="52" t="s">
        <v>48</v>
      </c>
    </row>
    <row r="34" spans="2:11" s="41" customFormat="1" ht="13.5" customHeight="1">
      <c r="B34" s="48"/>
      <c r="C34" s="49"/>
      <c r="D34" s="77"/>
      <c r="E34" s="50" t="s">
        <v>49</v>
      </c>
      <c r="F34" s="44"/>
      <c r="G34" s="46">
        <v>42690</v>
      </c>
      <c r="H34" s="46">
        <f t="shared" si="3"/>
      </c>
      <c r="I34" s="47">
        <f t="shared" si="2"/>
        <v>4</v>
      </c>
      <c r="J34" s="45"/>
      <c r="K34" s="45" t="s">
        <v>50</v>
      </c>
    </row>
    <row r="35" spans="2:11" s="41" customFormat="1" ht="13.5" customHeight="1">
      <c r="B35" s="48"/>
      <c r="C35" s="49"/>
      <c r="D35" s="78"/>
      <c r="E35" s="54" t="s">
        <v>51</v>
      </c>
      <c r="F35" s="44" t="s">
        <v>28</v>
      </c>
      <c r="G35" s="46">
        <v>42728</v>
      </c>
      <c r="H35" s="46">
        <f t="shared" si="3"/>
      </c>
      <c r="I35" s="47">
        <f t="shared" si="2"/>
        <v>7</v>
      </c>
      <c r="J35" s="45" t="s">
        <v>52</v>
      </c>
      <c r="K35" s="45" t="s">
        <v>30</v>
      </c>
    </row>
    <row r="36" spans="2:11" s="41" customFormat="1" ht="13.5" customHeight="1">
      <c r="B36" s="48"/>
      <c r="C36" s="49"/>
      <c r="D36" s="224" t="s">
        <v>28</v>
      </c>
      <c r="E36" s="45" t="s">
        <v>53</v>
      </c>
      <c r="F36" s="44" t="s">
        <v>28</v>
      </c>
      <c r="G36" s="46">
        <v>42729</v>
      </c>
      <c r="H36" s="46">
        <f t="shared" si="3"/>
        <v>42729</v>
      </c>
      <c r="I36" s="47">
        <f t="shared" si="2"/>
        <v>1</v>
      </c>
      <c r="J36" s="45"/>
      <c r="K36" s="45" t="s">
        <v>30</v>
      </c>
    </row>
    <row r="37" spans="2:11" s="41" customFormat="1" ht="13.5" customHeight="1">
      <c r="B37" s="48"/>
      <c r="C37" s="49"/>
      <c r="D37" s="224" t="s">
        <v>28</v>
      </c>
      <c r="E37" s="45" t="s">
        <v>54</v>
      </c>
      <c r="F37" s="44" t="s">
        <v>28</v>
      </c>
      <c r="G37" s="46">
        <v>42730</v>
      </c>
      <c r="H37" s="46">
        <f t="shared" si="3"/>
        <v>42730</v>
      </c>
      <c r="I37" s="47">
        <f t="shared" si="2"/>
        <v>2</v>
      </c>
      <c r="J37" s="45"/>
      <c r="K37" s="45" t="s">
        <v>30</v>
      </c>
    </row>
    <row r="38" spans="2:11" s="41" customFormat="1" ht="13.5" customHeight="1" thickBot="1">
      <c r="B38" s="210"/>
      <c r="C38" s="211"/>
      <c r="D38" s="212"/>
      <c r="E38" s="213" t="s">
        <v>55</v>
      </c>
      <c r="F38" s="43" t="s">
        <v>28</v>
      </c>
      <c r="G38" s="214">
        <v>42735</v>
      </c>
      <c r="H38" s="214">
        <f t="shared" si="3"/>
      </c>
      <c r="I38" s="215">
        <f t="shared" si="2"/>
        <v>7</v>
      </c>
      <c r="J38" s="216" t="s">
        <v>52</v>
      </c>
      <c r="K38" s="216" t="s">
        <v>30</v>
      </c>
    </row>
    <row r="39" spans="2:11" s="41" customFormat="1" ht="13.5" customHeight="1" thickTop="1">
      <c r="B39" s="217">
        <v>2017</v>
      </c>
      <c r="C39" s="218" t="s">
        <v>28</v>
      </c>
      <c r="D39" s="225" t="s">
        <v>28</v>
      </c>
      <c r="E39" s="219" t="s">
        <v>29</v>
      </c>
      <c r="F39" s="220" t="s">
        <v>28</v>
      </c>
      <c r="G39" s="221">
        <v>42736</v>
      </c>
      <c r="H39" s="221">
        <f t="shared" si="3"/>
        <v>42736</v>
      </c>
      <c r="I39" s="222">
        <f t="shared" si="2"/>
        <v>1</v>
      </c>
      <c r="J39" s="219"/>
      <c r="K39" s="219" t="s">
        <v>30</v>
      </c>
    </row>
    <row r="40" spans="2:11" s="41" customFormat="1" ht="13.5" customHeight="1">
      <c r="B40" s="48"/>
      <c r="C40" s="49"/>
      <c r="D40" s="77"/>
      <c r="E40" s="50" t="s">
        <v>31</v>
      </c>
      <c r="F40" s="44" t="s">
        <v>28</v>
      </c>
      <c r="G40" s="46">
        <v>42741</v>
      </c>
      <c r="H40" s="46">
        <f t="shared" si="3"/>
      </c>
      <c r="I40" s="47">
        <f t="shared" si="2"/>
        <v>6</v>
      </c>
      <c r="J40" s="45"/>
      <c r="K40" s="45" t="s">
        <v>32</v>
      </c>
    </row>
    <row r="41" spans="2:11" s="41" customFormat="1" ht="13.5" customHeight="1">
      <c r="B41" s="48"/>
      <c r="C41" s="49"/>
      <c r="D41" s="224" t="s">
        <v>28</v>
      </c>
      <c r="E41" s="45" t="s">
        <v>33</v>
      </c>
      <c r="F41" s="44"/>
      <c r="G41" s="46">
        <v>42839</v>
      </c>
      <c r="H41" s="46">
        <f t="shared" si="3"/>
        <v>42839</v>
      </c>
      <c r="I41" s="47">
        <f t="shared" si="2"/>
        <v>6</v>
      </c>
      <c r="J41" s="45"/>
      <c r="K41" s="45" t="s">
        <v>30</v>
      </c>
    </row>
    <row r="42" spans="2:11" s="41" customFormat="1" ht="13.5" customHeight="1">
      <c r="B42" s="48"/>
      <c r="C42" s="49"/>
      <c r="D42" s="224" t="s">
        <v>28</v>
      </c>
      <c r="E42" s="45" t="s">
        <v>34</v>
      </c>
      <c r="F42" s="44"/>
      <c r="G42" s="46">
        <v>42841</v>
      </c>
      <c r="H42" s="46">
        <f t="shared" si="3"/>
        <v>42841</v>
      </c>
      <c r="I42" s="47">
        <f t="shared" si="2"/>
        <v>1</v>
      </c>
      <c r="J42" s="45"/>
      <c r="K42" s="45" t="s">
        <v>30</v>
      </c>
    </row>
    <row r="43" spans="2:11" s="41" customFormat="1" ht="13.5" customHeight="1">
      <c r="B43" s="48"/>
      <c r="C43" s="49"/>
      <c r="D43" s="224" t="s">
        <v>28</v>
      </c>
      <c r="E43" s="45" t="s">
        <v>35</v>
      </c>
      <c r="F43" s="44"/>
      <c r="G43" s="46">
        <v>42842</v>
      </c>
      <c r="H43" s="46">
        <f t="shared" si="3"/>
        <v>42842</v>
      </c>
      <c r="I43" s="47">
        <f t="shared" si="2"/>
        <v>2</v>
      </c>
      <c r="J43" s="45"/>
      <c r="K43" s="45" t="s">
        <v>30</v>
      </c>
    </row>
    <row r="44" spans="2:11" s="41" customFormat="1" ht="13.5" customHeight="1">
      <c r="B44" s="48"/>
      <c r="C44" s="49"/>
      <c r="D44" s="224" t="s">
        <v>28</v>
      </c>
      <c r="E44" s="45" t="s">
        <v>36</v>
      </c>
      <c r="F44" s="44" t="s">
        <v>28</v>
      </c>
      <c r="G44" s="46">
        <v>42856</v>
      </c>
      <c r="H44" s="46">
        <f t="shared" si="3"/>
        <v>42856</v>
      </c>
      <c r="I44" s="47">
        <f t="shared" si="2"/>
        <v>2</v>
      </c>
      <c r="J44" s="45"/>
      <c r="K44" s="45" t="s">
        <v>30</v>
      </c>
    </row>
    <row r="45" spans="2:11" s="41" customFormat="1" ht="13.5" customHeight="1">
      <c r="B45" s="48"/>
      <c r="C45" s="49"/>
      <c r="D45" s="224" t="s">
        <v>28</v>
      </c>
      <c r="E45" s="45" t="s">
        <v>37</v>
      </c>
      <c r="F45" s="44"/>
      <c r="G45" s="46">
        <v>42880</v>
      </c>
      <c r="H45" s="46">
        <f t="shared" si="3"/>
        <v>42880</v>
      </c>
      <c r="I45" s="47">
        <f t="shared" si="2"/>
        <v>5</v>
      </c>
      <c r="J45" s="45"/>
      <c r="K45" s="45" t="s">
        <v>30</v>
      </c>
    </row>
    <row r="46" spans="2:11" s="41" customFormat="1" ht="13.5" customHeight="1">
      <c r="B46" s="48"/>
      <c r="C46" s="49"/>
      <c r="D46" s="224" t="s">
        <v>28</v>
      </c>
      <c r="E46" s="45" t="s">
        <v>38</v>
      </c>
      <c r="F46" s="44"/>
      <c r="G46" s="46">
        <v>42891</v>
      </c>
      <c r="H46" s="46">
        <f t="shared" si="3"/>
        <v>42891</v>
      </c>
      <c r="I46" s="47">
        <f t="shared" si="2"/>
        <v>2</v>
      </c>
      <c r="J46" s="45"/>
      <c r="K46" s="45" t="s">
        <v>30</v>
      </c>
    </row>
    <row r="47" spans="2:11" s="41" customFormat="1" ht="13.5" customHeight="1">
      <c r="B47" s="48"/>
      <c r="C47" s="49"/>
      <c r="D47" s="77"/>
      <c r="E47" s="50" t="s">
        <v>39</v>
      </c>
      <c r="F47" s="44"/>
      <c r="G47" s="46">
        <v>42901</v>
      </c>
      <c r="H47" s="46">
        <f t="shared" si="3"/>
      </c>
      <c r="I47" s="47">
        <f t="shared" si="2"/>
        <v>5</v>
      </c>
      <c r="J47" s="45"/>
      <c r="K47" s="52" t="s">
        <v>40</v>
      </c>
    </row>
    <row r="48" spans="2:11" s="41" customFormat="1" ht="13.5" customHeight="1">
      <c r="B48" s="48"/>
      <c r="C48" s="49"/>
      <c r="D48" s="77"/>
      <c r="E48" s="50" t="s">
        <v>41</v>
      </c>
      <c r="F48" s="44" t="s">
        <v>28</v>
      </c>
      <c r="G48" s="46">
        <v>42962</v>
      </c>
      <c r="H48" s="46">
        <f t="shared" si="3"/>
      </c>
      <c r="I48" s="47">
        <f t="shared" si="2"/>
        <v>3</v>
      </c>
      <c r="J48" s="45" t="s">
        <v>42</v>
      </c>
      <c r="K48" s="45" t="s">
        <v>43</v>
      </c>
    </row>
    <row r="49" spans="2:11" s="41" customFormat="1" ht="13.5" customHeight="1">
      <c r="B49" s="48"/>
      <c r="C49" s="49"/>
      <c r="D49" s="224" t="s">
        <v>28</v>
      </c>
      <c r="E49" s="45" t="s">
        <v>44</v>
      </c>
      <c r="F49" s="44" t="s">
        <v>28</v>
      </c>
      <c r="G49" s="46">
        <v>43011</v>
      </c>
      <c r="H49" s="46">
        <f t="shared" si="3"/>
        <v>43011</v>
      </c>
      <c r="I49" s="47">
        <f t="shared" si="2"/>
        <v>3</v>
      </c>
      <c r="J49" s="45"/>
      <c r="K49" s="45" t="s">
        <v>30</v>
      </c>
    </row>
    <row r="50" spans="2:11" s="41" customFormat="1" ht="13.5" customHeight="1">
      <c r="B50" s="48"/>
      <c r="C50" s="49"/>
      <c r="D50" s="77" t="s">
        <v>28</v>
      </c>
      <c r="E50" s="53" t="s">
        <v>45</v>
      </c>
      <c r="F50" s="44" t="s">
        <v>28</v>
      </c>
      <c r="G50" s="46">
        <v>43039</v>
      </c>
      <c r="H50" s="46">
        <f t="shared" si="3"/>
        <v>43039</v>
      </c>
      <c r="I50" s="47">
        <f t="shared" si="2"/>
        <v>3</v>
      </c>
      <c r="J50" s="45"/>
      <c r="K50" s="45" t="s">
        <v>46</v>
      </c>
    </row>
    <row r="51" spans="2:11" s="41" customFormat="1" ht="13.5" customHeight="1">
      <c r="B51" s="48"/>
      <c r="C51" s="49"/>
      <c r="D51" s="77"/>
      <c r="E51" s="50" t="s">
        <v>47</v>
      </c>
      <c r="F51" s="44" t="s">
        <v>28</v>
      </c>
      <c r="G51" s="46">
        <v>43040</v>
      </c>
      <c r="H51" s="46">
        <f t="shared" si="3"/>
      </c>
      <c r="I51" s="47">
        <f t="shared" si="2"/>
        <v>4</v>
      </c>
      <c r="J51" s="45"/>
      <c r="K51" s="52" t="s">
        <v>48</v>
      </c>
    </row>
    <row r="52" spans="2:11" s="41" customFormat="1" ht="13.5" customHeight="1">
      <c r="B52" s="48"/>
      <c r="C52" s="49"/>
      <c r="D52" s="77"/>
      <c r="E52" s="50" t="s">
        <v>49</v>
      </c>
      <c r="F52" s="44"/>
      <c r="G52" s="46">
        <v>43061</v>
      </c>
      <c r="H52" s="46">
        <f t="shared" si="3"/>
      </c>
      <c r="I52" s="47">
        <f t="shared" si="2"/>
        <v>4</v>
      </c>
      <c r="J52" s="45"/>
      <c r="K52" s="45" t="s">
        <v>50</v>
      </c>
    </row>
    <row r="53" spans="2:11" s="41" customFormat="1" ht="13.5" customHeight="1">
      <c r="B53" s="48"/>
      <c r="C53" s="49"/>
      <c r="D53" s="78"/>
      <c r="E53" s="54" t="s">
        <v>51</v>
      </c>
      <c r="F53" s="44" t="s">
        <v>28</v>
      </c>
      <c r="G53" s="46">
        <v>43093</v>
      </c>
      <c r="H53" s="46">
        <f t="shared" si="3"/>
      </c>
      <c r="I53" s="47">
        <f aca="true" t="shared" si="4" ref="I53:I84">WEEKDAY(G53)</f>
        <v>1</v>
      </c>
      <c r="J53" s="45" t="s">
        <v>52</v>
      </c>
      <c r="K53" s="45" t="s">
        <v>30</v>
      </c>
    </row>
    <row r="54" spans="2:11" s="41" customFormat="1" ht="13.5" customHeight="1">
      <c r="B54" s="48"/>
      <c r="C54" s="49"/>
      <c r="D54" s="224" t="s">
        <v>28</v>
      </c>
      <c r="E54" s="45" t="s">
        <v>53</v>
      </c>
      <c r="F54" s="44" t="s">
        <v>28</v>
      </c>
      <c r="G54" s="46">
        <v>43094</v>
      </c>
      <c r="H54" s="46">
        <f t="shared" si="3"/>
        <v>43094</v>
      </c>
      <c r="I54" s="47">
        <f t="shared" si="4"/>
        <v>2</v>
      </c>
      <c r="J54" s="45"/>
      <c r="K54" s="45" t="s">
        <v>30</v>
      </c>
    </row>
    <row r="55" spans="2:11" s="41" customFormat="1" ht="13.5" customHeight="1">
      <c r="B55" s="48"/>
      <c r="C55" s="49"/>
      <c r="D55" s="224" t="s">
        <v>28</v>
      </c>
      <c r="E55" s="45" t="s">
        <v>54</v>
      </c>
      <c r="F55" s="44" t="s">
        <v>28</v>
      </c>
      <c r="G55" s="46">
        <v>43095</v>
      </c>
      <c r="H55" s="46">
        <f t="shared" si="3"/>
        <v>43095</v>
      </c>
      <c r="I55" s="47">
        <f t="shared" si="4"/>
        <v>3</v>
      </c>
      <c r="J55" s="45"/>
      <c r="K55" s="45" t="s">
        <v>30</v>
      </c>
    </row>
    <row r="56" spans="2:11" s="41" customFormat="1" ht="13.5" customHeight="1" thickBot="1">
      <c r="B56" s="210"/>
      <c r="C56" s="211"/>
      <c r="D56" s="212"/>
      <c r="E56" s="213" t="s">
        <v>55</v>
      </c>
      <c r="F56" s="43" t="s">
        <v>28</v>
      </c>
      <c r="G56" s="214">
        <v>43100</v>
      </c>
      <c r="H56" s="214">
        <f t="shared" si="3"/>
      </c>
      <c r="I56" s="215">
        <f t="shared" si="4"/>
        <v>1</v>
      </c>
      <c r="J56" s="216" t="s">
        <v>52</v>
      </c>
      <c r="K56" s="216" t="s">
        <v>30</v>
      </c>
    </row>
    <row r="57" spans="2:11" s="41" customFormat="1" ht="13.5" customHeight="1" thickTop="1">
      <c r="B57" s="217">
        <v>2018</v>
      </c>
      <c r="C57" s="218"/>
      <c r="D57" s="225" t="s">
        <v>28</v>
      </c>
      <c r="E57" s="219" t="s">
        <v>29</v>
      </c>
      <c r="F57" s="220" t="s">
        <v>28</v>
      </c>
      <c r="G57" s="221">
        <v>43101</v>
      </c>
      <c r="H57" s="221">
        <f t="shared" si="3"/>
        <v>43101</v>
      </c>
      <c r="I57" s="222">
        <f t="shared" si="4"/>
        <v>2</v>
      </c>
      <c r="J57" s="219"/>
      <c r="K57" s="219" t="s">
        <v>30</v>
      </c>
    </row>
    <row r="58" spans="2:11" s="41" customFormat="1" ht="13.5" customHeight="1">
      <c r="B58" s="48"/>
      <c r="C58" s="49"/>
      <c r="D58" s="77"/>
      <c r="E58" s="50" t="s">
        <v>31</v>
      </c>
      <c r="F58" s="44" t="s">
        <v>28</v>
      </c>
      <c r="G58" s="46">
        <v>43106</v>
      </c>
      <c r="H58" s="46">
        <f t="shared" si="3"/>
      </c>
      <c r="I58" s="47">
        <f t="shared" si="4"/>
        <v>7</v>
      </c>
      <c r="J58" s="45"/>
      <c r="K58" s="45" t="s">
        <v>32</v>
      </c>
    </row>
    <row r="59" spans="2:11" s="41" customFormat="1" ht="13.5" customHeight="1">
      <c r="B59" s="48"/>
      <c r="C59" s="49"/>
      <c r="D59" s="224" t="s">
        <v>28</v>
      </c>
      <c r="E59" s="45" t="s">
        <v>33</v>
      </c>
      <c r="F59" s="44"/>
      <c r="G59" s="46">
        <v>43189</v>
      </c>
      <c r="H59" s="46">
        <f t="shared" si="3"/>
        <v>43189</v>
      </c>
      <c r="I59" s="47">
        <f t="shared" si="4"/>
        <v>6</v>
      </c>
      <c r="J59" s="45"/>
      <c r="K59" s="45" t="s">
        <v>30</v>
      </c>
    </row>
    <row r="60" spans="2:11" s="41" customFormat="1" ht="13.5" customHeight="1">
      <c r="B60" s="48"/>
      <c r="C60" s="49"/>
      <c r="D60" s="224" t="s">
        <v>28</v>
      </c>
      <c r="E60" s="45" t="s">
        <v>34</v>
      </c>
      <c r="F60" s="44"/>
      <c r="G60" s="46">
        <v>43191</v>
      </c>
      <c r="H60" s="46">
        <f t="shared" si="3"/>
        <v>43191</v>
      </c>
      <c r="I60" s="47">
        <f t="shared" si="4"/>
        <v>1</v>
      </c>
      <c r="J60" s="45"/>
      <c r="K60" s="45" t="s">
        <v>30</v>
      </c>
    </row>
    <row r="61" spans="2:11" s="41" customFormat="1" ht="13.5" customHeight="1">
      <c r="B61" s="48"/>
      <c r="C61" s="49"/>
      <c r="D61" s="224" t="s">
        <v>28</v>
      </c>
      <c r="E61" s="45" t="s">
        <v>35</v>
      </c>
      <c r="F61" s="44"/>
      <c r="G61" s="46">
        <v>43192</v>
      </c>
      <c r="H61" s="46">
        <f t="shared" si="3"/>
        <v>43192</v>
      </c>
      <c r="I61" s="47">
        <f t="shared" si="4"/>
        <v>2</v>
      </c>
      <c r="J61" s="45"/>
      <c r="K61" s="45" t="s">
        <v>30</v>
      </c>
    </row>
    <row r="62" spans="2:11" s="41" customFormat="1" ht="13.5" customHeight="1">
      <c r="B62" s="48"/>
      <c r="C62" s="49"/>
      <c r="D62" s="224" t="s">
        <v>28</v>
      </c>
      <c r="E62" s="45" t="s">
        <v>36</v>
      </c>
      <c r="F62" s="44" t="s">
        <v>28</v>
      </c>
      <c r="G62" s="46">
        <v>43221</v>
      </c>
      <c r="H62" s="46">
        <f t="shared" si="3"/>
        <v>43221</v>
      </c>
      <c r="I62" s="47">
        <f t="shared" si="4"/>
        <v>3</v>
      </c>
      <c r="J62" s="45"/>
      <c r="K62" s="45" t="s">
        <v>30</v>
      </c>
    </row>
    <row r="63" spans="2:11" s="41" customFormat="1" ht="13.5" customHeight="1">
      <c r="B63" s="48"/>
      <c r="C63" s="49"/>
      <c r="D63" s="224" t="s">
        <v>28</v>
      </c>
      <c r="E63" s="45" t="s">
        <v>37</v>
      </c>
      <c r="F63" s="44"/>
      <c r="G63" s="46">
        <v>43230</v>
      </c>
      <c r="H63" s="46">
        <f t="shared" si="3"/>
        <v>43230</v>
      </c>
      <c r="I63" s="47">
        <f t="shared" si="4"/>
        <v>5</v>
      </c>
      <c r="J63" s="45"/>
      <c r="K63" s="45" t="s">
        <v>30</v>
      </c>
    </row>
    <row r="64" spans="2:11" s="41" customFormat="1" ht="13.5" customHeight="1">
      <c r="B64" s="48"/>
      <c r="C64" s="49"/>
      <c r="D64" s="224" t="s">
        <v>28</v>
      </c>
      <c r="E64" s="45" t="s">
        <v>38</v>
      </c>
      <c r="F64" s="44"/>
      <c r="G64" s="46">
        <v>43241</v>
      </c>
      <c r="H64" s="46">
        <f t="shared" si="3"/>
        <v>43241</v>
      </c>
      <c r="I64" s="47">
        <f t="shared" si="4"/>
        <v>2</v>
      </c>
      <c r="J64" s="45"/>
      <c r="K64" s="45" t="s">
        <v>30</v>
      </c>
    </row>
    <row r="65" spans="2:11" s="41" customFormat="1" ht="13.5" customHeight="1">
      <c r="B65" s="48"/>
      <c r="C65" s="49"/>
      <c r="D65" s="77"/>
      <c r="E65" s="50" t="s">
        <v>39</v>
      </c>
      <c r="F65" s="44"/>
      <c r="G65" s="46">
        <v>43251</v>
      </c>
      <c r="H65" s="46">
        <f t="shared" si="3"/>
      </c>
      <c r="I65" s="47">
        <f t="shared" si="4"/>
        <v>5</v>
      </c>
      <c r="J65" s="45"/>
      <c r="K65" s="52" t="s">
        <v>40</v>
      </c>
    </row>
    <row r="66" spans="2:11" s="41" customFormat="1" ht="13.5" customHeight="1">
      <c r="B66" s="48"/>
      <c r="C66" s="49"/>
      <c r="D66" s="77"/>
      <c r="E66" s="50" t="s">
        <v>41</v>
      </c>
      <c r="F66" s="44" t="s">
        <v>28</v>
      </c>
      <c r="G66" s="46">
        <v>43327</v>
      </c>
      <c r="H66" s="46">
        <f t="shared" si="3"/>
      </c>
      <c r="I66" s="47">
        <f t="shared" si="4"/>
        <v>4</v>
      </c>
      <c r="J66" s="45" t="s">
        <v>42</v>
      </c>
      <c r="K66" s="45" t="s">
        <v>43</v>
      </c>
    </row>
    <row r="67" spans="2:11" s="41" customFormat="1" ht="13.5" customHeight="1">
      <c r="B67" s="48"/>
      <c r="C67" s="49"/>
      <c r="D67" s="224" t="s">
        <v>28</v>
      </c>
      <c r="E67" s="45" t="s">
        <v>44</v>
      </c>
      <c r="F67" s="44" t="s">
        <v>28</v>
      </c>
      <c r="G67" s="46">
        <v>43376</v>
      </c>
      <c r="H67" s="46">
        <f t="shared" si="3"/>
        <v>43376</v>
      </c>
      <c r="I67" s="47">
        <f t="shared" si="4"/>
        <v>4</v>
      </c>
      <c r="J67" s="45"/>
      <c r="K67" s="45" t="s">
        <v>30</v>
      </c>
    </row>
    <row r="68" spans="2:11" s="41" customFormat="1" ht="13.5" customHeight="1">
      <c r="B68" s="48"/>
      <c r="C68" s="49"/>
      <c r="D68" s="77" t="s">
        <v>28</v>
      </c>
      <c r="E68" s="53" t="s">
        <v>45</v>
      </c>
      <c r="F68" s="44" t="s">
        <v>28</v>
      </c>
      <c r="G68" s="46">
        <v>43404</v>
      </c>
      <c r="H68" s="46">
        <f t="shared" si="3"/>
        <v>43404</v>
      </c>
      <c r="I68" s="47">
        <f t="shared" si="4"/>
        <v>4</v>
      </c>
      <c r="J68" s="45"/>
      <c r="K68" s="45" t="s">
        <v>46</v>
      </c>
    </row>
    <row r="69" spans="2:11" s="41" customFormat="1" ht="13.5" customHeight="1">
      <c r="B69" s="48"/>
      <c r="C69" s="49"/>
      <c r="D69" s="77"/>
      <c r="E69" s="50" t="s">
        <v>47</v>
      </c>
      <c r="F69" s="44" t="s">
        <v>28</v>
      </c>
      <c r="G69" s="46">
        <v>43405</v>
      </c>
      <c r="H69" s="46">
        <f t="shared" si="3"/>
      </c>
      <c r="I69" s="47">
        <f t="shared" si="4"/>
        <v>5</v>
      </c>
      <c r="J69" s="45"/>
      <c r="K69" s="52" t="s">
        <v>48</v>
      </c>
    </row>
    <row r="70" spans="2:11" s="41" customFormat="1" ht="13.5" customHeight="1">
      <c r="B70" s="48"/>
      <c r="C70" s="49"/>
      <c r="D70" s="77"/>
      <c r="E70" s="50" t="s">
        <v>49</v>
      </c>
      <c r="F70" s="44"/>
      <c r="G70" s="46">
        <v>43425</v>
      </c>
      <c r="H70" s="46">
        <f t="shared" si="3"/>
      </c>
      <c r="I70" s="47">
        <f t="shared" si="4"/>
        <v>4</v>
      </c>
      <c r="J70" s="45"/>
      <c r="K70" s="45" t="s">
        <v>50</v>
      </c>
    </row>
    <row r="71" spans="2:11" s="41" customFormat="1" ht="13.5" customHeight="1">
      <c r="B71" s="48"/>
      <c r="C71" s="49"/>
      <c r="D71" s="78"/>
      <c r="E71" s="54" t="s">
        <v>51</v>
      </c>
      <c r="F71" s="44" t="s">
        <v>28</v>
      </c>
      <c r="G71" s="46">
        <v>43458</v>
      </c>
      <c r="H71" s="46">
        <f t="shared" si="3"/>
      </c>
      <c r="I71" s="47">
        <f t="shared" si="4"/>
        <v>2</v>
      </c>
      <c r="J71" s="45" t="s">
        <v>52</v>
      </c>
      <c r="K71" s="45" t="s">
        <v>30</v>
      </c>
    </row>
    <row r="72" spans="2:11" s="41" customFormat="1" ht="13.5" customHeight="1">
      <c r="B72" s="48"/>
      <c r="C72" s="49"/>
      <c r="D72" s="224" t="s">
        <v>28</v>
      </c>
      <c r="E72" s="45" t="s">
        <v>53</v>
      </c>
      <c r="F72" s="44" t="s">
        <v>28</v>
      </c>
      <c r="G72" s="46">
        <v>43459</v>
      </c>
      <c r="H72" s="46">
        <f t="shared" si="3"/>
        <v>43459</v>
      </c>
      <c r="I72" s="47">
        <f t="shared" si="4"/>
        <v>3</v>
      </c>
      <c r="J72" s="45"/>
      <c r="K72" s="45" t="s">
        <v>30</v>
      </c>
    </row>
    <row r="73" spans="2:11" s="41" customFormat="1" ht="13.5" customHeight="1">
      <c r="B73" s="48"/>
      <c r="C73" s="49"/>
      <c r="D73" s="224" t="s">
        <v>28</v>
      </c>
      <c r="E73" s="45" t="s">
        <v>54</v>
      </c>
      <c r="F73" s="44" t="s">
        <v>28</v>
      </c>
      <c r="G73" s="46">
        <v>43460</v>
      </c>
      <c r="H73" s="46">
        <f t="shared" si="3"/>
        <v>43460</v>
      </c>
      <c r="I73" s="47">
        <f t="shared" si="4"/>
        <v>4</v>
      </c>
      <c r="J73" s="45"/>
      <c r="K73" s="45" t="s">
        <v>30</v>
      </c>
    </row>
    <row r="74" spans="2:11" s="41" customFormat="1" ht="13.5" customHeight="1" thickBot="1">
      <c r="B74" s="210"/>
      <c r="C74" s="211"/>
      <c r="D74" s="212"/>
      <c r="E74" s="213" t="s">
        <v>55</v>
      </c>
      <c r="F74" s="43" t="s">
        <v>28</v>
      </c>
      <c r="G74" s="214">
        <v>43465</v>
      </c>
      <c r="H74" s="214">
        <f t="shared" si="3"/>
      </c>
      <c r="I74" s="215">
        <f t="shared" si="4"/>
        <v>2</v>
      </c>
      <c r="J74" s="216" t="s">
        <v>52</v>
      </c>
      <c r="K74" s="216" t="s">
        <v>30</v>
      </c>
    </row>
    <row r="75" spans="2:11" s="41" customFormat="1" ht="13.5" customHeight="1" thickTop="1">
      <c r="B75" s="217">
        <v>2019</v>
      </c>
      <c r="C75" s="218"/>
      <c r="D75" s="225" t="s">
        <v>28</v>
      </c>
      <c r="E75" s="219" t="s">
        <v>29</v>
      </c>
      <c r="F75" s="220" t="s">
        <v>28</v>
      </c>
      <c r="G75" s="221">
        <v>43466</v>
      </c>
      <c r="H75" s="221">
        <f t="shared" si="3"/>
        <v>43466</v>
      </c>
      <c r="I75" s="222">
        <f t="shared" si="4"/>
        <v>3</v>
      </c>
      <c r="J75" s="219"/>
      <c r="K75" s="219" t="s">
        <v>30</v>
      </c>
    </row>
    <row r="76" spans="2:11" s="41" customFormat="1" ht="13.5" customHeight="1">
      <c r="B76" s="48"/>
      <c r="C76" s="49"/>
      <c r="D76" s="77"/>
      <c r="E76" s="50" t="s">
        <v>31</v>
      </c>
      <c r="F76" s="44" t="s">
        <v>28</v>
      </c>
      <c r="G76" s="46">
        <v>43471</v>
      </c>
      <c r="H76" s="46">
        <f t="shared" si="3"/>
      </c>
      <c r="I76" s="47">
        <f t="shared" si="4"/>
        <v>1</v>
      </c>
      <c r="J76" s="45"/>
      <c r="K76" s="45" t="s">
        <v>32</v>
      </c>
    </row>
    <row r="77" spans="2:11" s="41" customFormat="1" ht="13.5" customHeight="1">
      <c r="B77" s="48"/>
      <c r="C77" s="49"/>
      <c r="D77" s="224" t="s">
        <v>28</v>
      </c>
      <c r="E77" s="45" t="s">
        <v>33</v>
      </c>
      <c r="F77" s="44"/>
      <c r="G77" s="46">
        <v>43574</v>
      </c>
      <c r="H77" s="46">
        <f t="shared" si="3"/>
        <v>43574</v>
      </c>
      <c r="I77" s="47">
        <f t="shared" si="4"/>
        <v>6</v>
      </c>
      <c r="J77" s="45"/>
      <c r="K77" s="45" t="s">
        <v>30</v>
      </c>
    </row>
    <row r="78" spans="2:11" s="41" customFormat="1" ht="13.5" customHeight="1">
      <c r="B78" s="48"/>
      <c r="C78" s="49"/>
      <c r="D78" s="224" t="s">
        <v>28</v>
      </c>
      <c r="E78" s="45" t="s">
        <v>34</v>
      </c>
      <c r="F78" s="44"/>
      <c r="G78" s="46">
        <v>43576</v>
      </c>
      <c r="H78" s="46">
        <f t="shared" si="3"/>
        <v>43576</v>
      </c>
      <c r="I78" s="47">
        <f t="shared" si="4"/>
        <v>1</v>
      </c>
      <c r="J78" s="45"/>
      <c r="K78" s="45" t="s">
        <v>30</v>
      </c>
    </row>
    <row r="79" spans="2:11" s="41" customFormat="1" ht="13.5" customHeight="1">
      <c r="B79" s="48"/>
      <c r="C79" s="49"/>
      <c r="D79" s="224" t="s">
        <v>28</v>
      </c>
      <c r="E79" s="45" t="s">
        <v>35</v>
      </c>
      <c r="F79" s="44"/>
      <c r="G79" s="46">
        <v>43577</v>
      </c>
      <c r="H79" s="46">
        <f t="shared" si="3"/>
        <v>43577</v>
      </c>
      <c r="I79" s="47">
        <f t="shared" si="4"/>
        <v>2</v>
      </c>
      <c r="J79" s="45"/>
      <c r="K79" s="45" t="s">
        <v>30</v>
      </c>
    </row>
    <row r="80" spans="2:11" s="41" customFormat="1" ht="13.5" customHeight="1">
      <c r="B80" s="48"/>
      <c r="C80" s="49"/>
      <c r="D80" s="224" t="s">
        <v>28</v>
      </c>
      <c r="E80" s="45" t="s">
        <v>36</v>
      </c>
      <c r="F80" s="44" t="s">
        <v>28</v>
      </c>
      <c r="G80" s="46">
        <v>43586</v>
      </c>
      <c r="H80" s="46">
        <f t="shared" si="3"/>
        <v>43586</v>
      </c>
      <c r="I80" s="47">
        <f t="shared" si="4"/>
        <v>4</v>
      </c>
      <c r="J80" s="45"/>
      <c r="K80" s="45" t="s">
        <v>30</v>
      </c>
    </row>
    <row r="81" spans="2:11" s="41" customFormat="1" ht="13.5" customHeight="1">
      <c r="B81" s="48"/>
      <c r="C81" s="49"/>
      <c r="D81" s="224" t="s">
        <v>28</v>
      </c>
      <c r="E81" s="45" t="s">
        <v>37</v>
      </c>
      <c r="F81" s="44"/>
      <c r="G81" s="46">
        <v>43615</v>
      </c>
      <c r="H81" s="46">
        <f t="shared" si="3"/>
        <v>43615</v>
      </c>
      <c r="I81" s="47">
        <f t="shared" si="4"/>
        <v>5</v>
      </c>
      <c r="J81" s="45"/>
      <c r="K81" s="45" t="s">
        <v>30</v>
      </c>
    </row>
    <row r="82" spans="2:11" s="41" customFormat="1" ht="13.5" customHeight="1">
      <c r="B82" s="48"/>
      <c r="C82" s="49"/>
      <c r="D82" s="224" t="s">
        <v>28</v>
      </c>
      <c r="E82" s="45" t="s">
        <v>38</v>
      </c>
      <c r="F82" s="44"/>
      <c r="G82" s="46">
        <v>43626</v>
      </c>
      <c r="H82" s="46">
        <f t="shared" si="3"/>
        <v>43626</v>
      </c>
      <c r="I82" s="47">
        <f t="shared" si="4"/>
        <v>2</v>
      </c>
      <c r="J82" s="45"/>
      <c r="K82" s="45" t="s">
        <v>30</v>
      </c>
    </row>
    <row r="83" spans="2:11" s="41" customFormat="1" ht="13.5" customHeight="1">
      <c r="B83" s="48"/>
      <c r="C83" s="49"/>
      <c r="D83" s="77"/>
      <c r="E83" s="50" t="s">
        <v>39</v>
      </c>
      <c r="F83" s="44"/>
      <c r="G83" s="46">
        <v>43636</v>
      </c>
      <c r="H83" s="46">
        <f t="shared" si="3"/>
      </c>
      <c r="I83" s="47">
        <f t="shared" si="4"/>
        <v>5</v>
      </c>
      <c r="J83" s="45"/>
      <c r="K83" s="52" t="s">
        <v>40</v>
      </c>
    </row>
    <row r="84" spans="2:11" s="41" customFormat="1" ht="13.5" customHeight="1">
      <c r="B84" s="48"/>
      <c r="C84" s="49"/>
      <c r="D84" s="77"/>
      <c r="E84" s="50" t="s">
        <v>41</v>
      </c>
      <c r="F84" s="44" t="s">
        <v>28</v>
      </c>
      <c r="G84" s="46">
        <v>43692</v>
      </c>
      <c r="H84" s="46">
        <f t="shared" si="3"/>
      </c>
      <c r="I84" s="47">
        <f t="shared" si="4"/>
        <v>5</v>
      </c>
      <c r="J84" s="45" t="s">
        <v>42</v>
      </c>
      <c r="K84" s="45" t="s">
        <v>43</v>
      </c>
    </row>
    <row r="85" spans="2:11" s="41" customFormat="1" ht="13.5" customHeight="1">
      <c r="B85" s="48"/>
      <c r="C85" s="49"/>
      <c r="D85" s="224" t="s">
        <v>28</v>
      </c>
      <c r="E85" s="45" t="s">
        <v>44</v>
      </c>
      <c r="F85" s="44" t="s">
        <v>28</v>
      </c>
      <c r="G85" s="46">
        <v>43741</v>
      </c>
      <c r="H85" s="46">
        <f t="shared" si="3"/>
        <v>43741</v>
      </c>
      <c r="I85" s="47">
        <f aca="true" t="shared" si="5" ref="I85:I116">WEEKDAY(G85)</f>
        <v>5</v>
      </c>
      <c r="J85" s="45"/>
      <c r="K85" s="45" t="s">
        <v>30</v>
      </c>
    </row>
    <row r="86" spans="2:11" s="41" customFormat="1" ht="13.5" customHeight="1">
      <c r="B86" s="48"/>
      <c r="C86" s="49"/>
      <c r="D86" s="77" t="s">
        <v>28</v>
      </c>
      <c r="E86" s="53" t="s">
        <v>45</v>
      </c>
      <c r="F86" s="44" t="s">
        <v>28</v>
      </c>
      <c r="G86" s="46">
        <v>43769</v>
      </c>
      <c r="H86" s="46">
        <f aca="true" t="shared" si="6" ref="H86:H149">IF(D86="x",G86,"")</f>
        <v>43769</v>
      </c>
      <c r="I86" s="47">
        <f t="shared" si="5"/>
        <v>5</v>
      </c>
      <c r="J86" s="45"/>
      <c r="K86" s="45" t="s">
        <v>46</v>
      </c>
    </row>
    <row r="87" spans="2:11" s="41" customFormat="1" ht="13.5" customHeight="1">
      <c r="B87" s="48"/>
      <c r="C87" s="49"/>
      <c r="D87" s="77"/>
      <c r="E87" s="50" t="s">
        <v>47</v>
      </c>
      <c r="F87" s="44" t="s">
        <v>28</v>
      </c>
      <c r="G87" s="46">
        <v>43770</v>
      </c>
      <c r="H87" s="46">
        <f t="shared" si="6"/>
      </c>
      <c r="I87" s="47">
        <f t="shared" si="5"/>
        <v>6</v>
      </c>
      <c r="J87" s="45"/>
      <c r="K87" s="52" t="s">
        <v>48</v>
      </c>
    </row>
    <row r="88" spans="2:11" s="41" customFormat="1" ht="13.5" customHeight="1">
      <c r="B88" s="48"/>
      <c r="C88" s="49"/>
      <c r="D88" s="77"/>
      <c r="E88" s="50" t="s">
        <v>49</v>
      </c>
      <c r="F88" s="44"/>
      <c r="G88" s="46">
        <v>43789</v>
      </c>
      <c r="H88" s="46">
        <f t="shared" si="6"/>
      </c>
      <c r="I88" s="47">
        <f t="shared" si="5"/>
        <v>4</v>
      </c>
      <c r="J88" s="45"/>
      <c r="K88" s="45" t="s">
        <v>50</v>
      </c>
    </row>
    <row r="89" spans="2:11" s="41" customFormat="1" ht="13.5" customHeight="1">
      <c r="B89" s="48"/>
      <c r="C89" s="49"/>
      <c r="D89" s="78"/>
      <c r="E89" s="54" t="s">
        <v>51</v>
      </c>
      <c r="F89" s="44" t="s">
        <v>28</v>
      </c>
      <c r="G89" s="46">
        <v>43823</v>
      </c>
      <c r="H89" s="46">
        <f t="shared" si="6"/>
      </c>
      <c r="I89" s="47">
        <f t="shared" si="5"/>
        <v>3</v>
      </c>
      <c r="J89" s="45" t="s">
        <v>52</v>
      </c>
      <c r="K89" s="45" t="s">
        <v>30</v>
      </c>
    </row>
    <row r="90" spans="2:11" s="41" customFormat="1" ht="13.5" customHeight="1">
      <c r="B90" s="48"/>
      <c r="C90" s="49"/>
      <c r="D90" s="224" t="s">
        <v>28</v>
      </c>
      <c r="E90" s="45" t="s">
        <v>53</v>
      </c>
      <c r="F90" s="44" t="s">
        <v>28</v>
      </c>
      <c r="G90" s="46">
        <v>43824</v>
      </c>
      <c r="H90" s="46">
        <f t="shared" si="6"/>
        <v>43824</v>
      </c>
      <c r="I90" s="47">
        <f t="shared" si="5"/>
        <v>4</v>
      </c>
      <c r="J90" s="45"/>
      <c r="K90" s="45" t="s">
        <v>30</v>
      </c>
    </row>
    <row r="91" spans="2:11" s="41" customFormat="1" ht="13.5" customHeight="1">
      <c r="B91" s="48"/>
      <c r="C91" s="49"/>
      <c r="D91" s="224" t="s">
        <v>28</v>
      </c>
      <c r="E91" s="45" t="s">
        <v>54</v>
      </c>
      <c r="F91" s="44" t="s">
        <v>28</v>
      </c>
      <c r="G91" s="46">
        <v>43825</v>
      </c>
      <c r="H91" s="46">
        <f t="shared" si="6"/>
        <v>43825</v>
      </c>
      <c r="I91" s="47">
        <f t="shared" si="5"/>
        <v>5</v>
      </c>
      <c r="J91" s="45"/>
      <c r="K91" s="45" t="s">
        <v>30</v>
      </c>
    </row>
    <row r="92" spans="2:11" s="41" customFormat="1" ht="13.5" customHeight="1" thickBot="1">
      <c r="B92" s="210"/>
      <c r="C92" s="211"/>
      <c r="D92" s="212"/>
      <c r="E92" s="213" t="s">
        <v>55</v>
      </c>
      <c r="F92" s="43" t="s">
        <v>28</v>
      </c>
      <c r="G92" s="214">
        <v>43830</v>
      </c>
      <c r="H92" s="214">
        <f t="shared" si="6"/>
      </c>
      <c r="I92" s="215">
        <f t="shared" si="5"/>
        <v>3</v>
      </c>
      <c r="J92" s="216" t="s">
        <v>52</v>
      </c>
      <c r="K92" s="216" t="s">
        <v>30</v>
      </c>
    </row>
    <row r="93" spans="2:11" s="41" customFormat="1" ht="13.5" customHeight="1" thickTop="1">
      <c r="B93" s="217">
        <v>2020</v>
      </c>
      <c r="C93" s="218"/>
      <c r="D93" s="225" t="s">
        <v>28</v>
      </c>
      <c r="E93" s="219" t="s">
        <v>29</v>
      </c>
      <c r="F93" s="220" t="s">
        <v>28</v>
      </c>
      <c r="G93" s="221">
        <v>43831</v>
      </c>
      <c r="H93" s="221">
        <f t="shared" si="6"/>
        <v>43831</v>
      </c>
      <c r="I93" s="222">
        <f t="shared" si="5"/>
        <v>4</v>
      </c>
      <c r="J93" s="219"/>
      <c r="K93" s="219" t="s">
        <v>30</v>
      </c>
    </row>
    <row r="94" spans="2:11" s="41" customFormat="1" ht="13.5" customHeight="1">
      <c r="B94" s="48"/>
      <c r="C94" s="49"/>
      <c r="D94" s="77"/>
      <c r="E94" s="50" t="s">
        <v>31</v>
      </c>
      <c r="F94" s="44" t="s">
        <v>28</v>
      </c>
      <c r="G94" s="46">
        <v>43836</v>
      </c>
      <c r="H94" s="46">
        <f t="shared" si="6"/>
      </c>
      <c r="I94" s="47">
        <f t="shared" si="5"/>
        <v>2</v>
      </c>
      <c r="J94" s="45"/>
      <c r="K94" s="45" t="s">
        <v>32</v>
      </c>
    </row>
    <row r="95" spans="2:11" s="41" customFormat="1" ht="13.5" customHeight="1">
      <c r="B95" s="48"/>
      <c r="C95" s="49"/>
      <c r="D95" s="224" t="s">
        <v>28</v>
      </c>
      <c r="E95" s="45" t="s">
        <v>33</v>
      </c>
      <c r="F95" s="44"/>
      <c r="G95" s="46">
        <v>43931</v>
      </c>
      <c r="H95" s="46">
        <f t="shared" si="6"/>
        <v>43931</v>
      </c>
      <c r="I95" s="47">
        <f t="shared" si="5"/>
        <v>6</v>
      </c>
      <c r="J95" s="45"/>
      <c r="K95" s="45" t="s">
        <v>30</v>
      </c>
    </row>
    <row r="96" spans="2:11" s="41" customFormat="1" ht="13.5" customHeight="1">
      <c r="B96" s="48"/>
      <c r="C96" s="49"/>
      <c r="D96" s="224" t="s">
        <v>28</v>
      </c>
      <c r="E96" s="45" t="s">
        <v>34</v>
      </c>
      <c r="F96" s="44"/>
      <c r="G96" s="46">
        <v>43933</v>
      </c>
      <c r="H96" s="46">
        <f t="shared" si="6"/>
        <v>43933</v>
      </c>
      <c r="I96" s="47">
        <f t="shared" si="5"/>
        <v>1</v>
      </c>
      <c r="J96" s="45"/>
      <c r="K96" s="45" t="s">
        <v>30</v>
      </c>
    </row>
    <row r="97" spans="2:11" s="41" customFormat="1" ht="13.5" customHeight="1">
      <c r="B97" s="48"/>
      <c r="C97" s="49"/>
      <c r="D97" s="224" t="s">
        <v>28</v>
      </c>
      <c r="E97" s="45" t="s">
        <v>35</v>
      </c>
      <c r="F97" s="44"/>
      <c r="G97" s="46">
        <v>43934</v>
      </c>
      <c r="H97" s="46">
        <f t="shared" si="6"/>
        <v>43934</v>
      </c>
      <c r="I97" s="47">
        <f t="shared" si="5"/>
        <v>2</v>
      </c>
      <c r="J97" s="45"/>
      <c r="K97" s="45" t="s">
        <v>30</v>
      </c>
    </row>
    <row r="98" spans="2:11" s="41" customFormat="1" ht="13.5" customHeight="1">
      <c r="B98" s="48"/>
      <c r="C98" s="49"/>
      <c r="D98" s="224" t="s">
        <v>28</v>
      </c>
      <c r="E98" s="45" t="s">
        <v>36</v>
      </c>
      <c r="F98" s="44" t="s">
        <v>28</v>
      </c>
      <c r="G98" s="46">
        <v>43952</v>
      </c>
      <c r="H98" s="46">
        <f t="shared" si="6"/>
        <v>43952</v>
      </c>
      <c r="I98" s="47">
        <f t="shared" si="5"/>
        <v>6</v>
      </c>
      <c r="J98" s="45"/>
      <c r="K98" s="45" t="s">
        <v>30</v>
      </c>
    </row>
    <row r="99" spans="2:11" s="41" customFormat="1" ht="13.5" customHeight="1">
      <c r="B99" s="48"/>
      <c r="C99" s="49"/>
      <c r="D99" s="224" t="s">
        <v>28</v>
      </c>
      <c r="E99" s="45" t="s">
        <v>37</v>
      </c>
      <c r="F99" s="44"/>
      <c r="G99" s="46">
        <v>43972</v>
      </c>
      <c r="H99" s="46">
        <f t="shared" si="6"/>
        <v>43972</v>
      </c>
      <c r="I99" s="47">
        <f t="shared" si="5"/>
        <v>5</v>
      </c>
      <c r="J99" s="45"/>
      <c r="K99" s="45" t="s">
        <v>30</v>
      </c>
    </row>
    <row r="100" spans="2:11" s="41" customFormat="1" ht="13.5" customHeight="1">
      <c r="B100" s="48"/>
      <c r="C100" s="49"/>
      <c r="D100" s="224" t="s">
        <v>28</v>
      </c>
      <c r="E100" s="45" t="s">
        <v>38</v>
      </c>
      <c r="F100" s="44"/>
      <c r="G100" s="46">
        <v>43983</v>
      </c>
      <c r="H100" s="46">
        <f t="shared" si="6"/>
        <v>43983</v>
      </c>
      <c r="I100" s="47">
        <f t="shared" si="5"/>
        <v>2</v>
      </c>
      <c r="J100" s="45"/>
      <c r="K100" s="45" t="s">
        <v>30</v>
      </c>
    </row>
    <row r="101" spans="2:11" s="41" customFormat="1" ht="13.5" customHeight="1">
      <c r="B101" s="48"/>
      <c r="C101" s="49"/>
      <c r="D101" s="77"/>
      <c r="E101" s="50" t="s">
        <v>39</v>
      </c>
      <c r="F101" s="44"/>
      <c r="G101" s="46">
        <v>43993</v>
      </c>
      <c r="H101" s="46">
        <f t="shared" si="6"/>
      </c>
      <c r="I101" s="47">
        <f t="shared" si="5"/>
        <v>5</v>
      </c>
      <c r="J101" s="45"/>
      <c r="K101" s="52" t="s">
        <v>40</v>
      </c>
    </row>
    <row r="102" spans="2:11" s="41" customFormat="1" ht="13.5" customHeight="1">
      <c r="B102" s="48"/>
      <c r="C102" s="49"/>
      <c r="D102" s="77"/>
      <c r="E102" s="50" t="s">
        <v>41</v>
      </c>
      <c r="F102" s="44" t="s">
        <v>28</v>
      </c>
      <c r="G102" s="46">
        <v>44058</v>
      </c>
      <c r="H102" s="46">
        <f t="shared" si="6"/>
      </c>
      <c r="I102" s="47">
        <f t="shared" si="5"/>
        <v>7</v>
      </c>
      <c r="J102" s="45" t="s">
        <v>42</v>
      </c>
      <c r="K102" s="45" t="s">
        <v>43</v>
      </c>
    </row>
    <row r="103" spans="2:11" s="41" customFormat="1" ht="13.5" customHeight="1">
      <c r="B103" s="48"/>
      <c r="C103" s="49"/>
      <c r="D103" s="224" t="s">
        <v>28</v>
      </c>
      <c r="E103" s="45" t="s">
        <v>44</v>
      </c>
      <c r="F103" s="44" t="s">
        <v>28</v>
      </c>
      <c r="G103" s="46">
        <v>44107</v>
      </c>
      <c r="H103" s="46">
        <f t="shared" si="6"/>
        <v>44107</v>
      </c>
      <c r="I103" s="47">
        <f t="shared" si="5"/>
        <v>7</v>
      </c>
      <c r="J103" s="45"/>
      <c r="K103" s="45" t="s">
        <v>30</v>
      </c>
    </row>
    <row r="104" spans="2:11" s="41" customFormat="1" ht="13.5" customHeight="1">
      <c r="B104" s="48"/>
      <c r="C104" s="49"/>
      <c r="D104" s="77" t="s">
        <v>28</v>
      </c>
      <c r="E104" s="53" t="s">
        <v>45</v>
      </c>
      <c r="F104" s="44" t="s">
        <v>28</v>
      </c>
      <c r="G104" s="46">
        <v>44135</v>
      </c>
      <c r="H104" s="46">
        <f t="shared" si="6"/>
        <v>44135</v>
      </c>
      <c r="I104" s="47">
        <f t="shared" si="5"/>
        <v>7</v>
      </c>
      <c r="J104" s="45"/>
      <c r="K104" s="45" t="s">
        <v>46</v>
      </c>
    </row>
    <row r="105" spans="2:11" s="41" customFormat="1" ht="13.5" customHeight="1">
      <c r="B105" s="48"/>
      <c r="C105" s="49"/>
      <c r="D105" s="77"/>
      <c r="E105" s="50" t="s">
        <v>47</v>
      </c>
      <c r="F105" s="44" t="s">
        <v>28</v>
      </c>
      <c r="G105" s="46">
        <v>44136</v>
      </c>
      <c r="H105" s="46">
        <f t="shared" si="6"/>
      </c>
      <c r="I105" s="47">
        <f t="shared" si="5"/>
        <v>1</v>
      </c>
      <c r="J105" s="45"/>
      <c r="K105" s="52" t="s">
        <v>48</v>
      </c>
    </row>
    <row r="106" spans="2:11" s="41" customFormat="1" ht="13.5" customHeight="1">
      <c r="B106" s="48"/>
      <c r="C106" s="49"/>
      <c r="D106" s="77"/>
      <c r="E106" s="50" t="s">
        <v>49</v>
      </c>
      <c r="F106" s="44"/>
      <c r="G106" s="46">
        <v>44153</v>
      </c>
      <c r="H106" s="46">
        <f t="shared" si="6"/>
      </c>
      <c r="I106" s="47">
        <f t="shared" si="5"/>
        <v>4</v>
      </c>
      <c r="J106" s="45"/>
      <c r="K106" s="45" t="s">
        <v>50</v>
      </c>
    </row>
    <row r="107" spans="2:11" s="41" customFormat="1" ht="13.5" customHeight="1">
      <c r="B107" s="48"/>
      <c r="C107" s="49"/>
      <c r="D107" s="78"/>
      <c r="E107" s="54" t="s">
        <v>51</v>
      </c>
      <c r="F107" s="44" t="s">
        <v>28</v>
      </c>
      <c r="G107" s="46">
        <v>44189</v>
      </c>
      <c r="H107" s="46">
        <f t="shared" si="6"/>
      </c>
      <c r="I107" s="47">
        <f t="shared" si="5"/>
        <v>5</v>
      </c>
      <c r="J107" s="45" t="s">
        <v>52</v>
      </c>
      <c r="K107" s="45" t="s">
        <v>30</v>
      </c>
    </row>
    <row r="108" spans="2:11" s="41" customFormat="1" ht="13.5" customHeight="1">
      <c r="B108" s="48"/>
      <c r="C108" s="49"/>
      <c r="D108" s="224" t="s">
        <v>28</v>
      </c>
      <c r="E108" s="45" t="s">
        <v>53</v>
      </c>
      <c r="F108" s="44" t="s">
        <v>28</v>
      </c>
      <c r="G108" s="46">
        <v>44190</v>
      </c>
      <c r="H108" s="46">
        <f t="shared" si="6"/>
        <v>44190</v>
      </c>
      <c r="I108" s="47">
        <f t="shared" si="5"/>
        <v>6</v>
      </c>
      <c r="J108" s="45"/>
      <c r="K108" s="45" t="s">
        <v>30</v>
      </c>
    </row>
    <row r="109" spans="2:11" s="41" customFormat="1" ht="13.5" customHeight="1">
      <c r="B109" s="48"/>
      <c r="C109" s="49"/>
      <c r="D109" s="224" t="s">
        <v>28</v>
      </c>
      <c r="E109" s="45" t="s">
        <v>54</v>
      </c>
      <c r="F109" s="44" t="s">
        <v>28</v>
      </c>
      <c r="G109" s="46">
        <v>44191</v>
      </c>
      <c r="H109" s="46">
        <f t="shared" si="6"/>
        <v>44191</v>
      </c>
      <c r="I109" s="47">
        <f t="shared" si="5"/>
        <v>7</v>
      </c>
      <c r="J109" s="45"/>
      <c r="K109" s="45" t="s">
        <v>30</v>
      </c>
    </row>
    <row r="110" spans="2:11" s="41" customFormat="1" ht="13.5" customHeight="1" thickBot="1">
      <c r="B110" s="210"/>
      <c r="C110" s="211"/>
      <c r="D110" s="212"/>
      <c r="E110" s="213" t="s">
        <v>55</v>
      </c>
      <c r="F110" s="43" t="s">
        <v>28</v>
      </c>
      <c r="G110" s="214">
        <v>44196</v>
      </c>
      <c r="H110" s="214">
        <f t="shared" si="6"/>
      </c>
      <c r="I110" s="215">
        <f t="shared" si="5"/>
        <v>5</v>
      </c>
      <c r="J110" s="216" t="s">
        <v>52</v>
      </c>
      <c r="K110" s="216" t="s">
        <v>30</v>
      </c>
    </row>
    <row r="111" spans="2:11" s="41" customFormat="1" ht="13.5" customHeight="1" thickTop="1">
      <c r="B111" s="217">
        <v>2021</v>
      </c>
      <c r="C111" s="218" t="s">
        <v>28</v>
      </c>
      <c r="D111" s="225" t="s">
        <v>28</v>
      </c>
      <c r="E111" s="219" t="s">
        <v>29</v>
      </c>
      <c r="F111" s="220" t="s">
        <v>28</v>
      </c>
      <c r="G111" s="221">
        <v>44197</v>
      </c>
      <c r="H111" s="221">
        <f t="shared" si="6"/>
        <v>44197</v>
      </c>
      <c r="I111" s="222">
        <f t="shared" si="5"/>
        <v>6</v>
      </c>
      <c r="J111" s="219"/>
      <c r="K111" s="219" t="s">
        <v>30</v>
      </c>
    </row>
    <row r="112" spans="2:11" s="41" customFormat="1" ht="13.5" customHeight="1">
      <c r="B112" s="48"/>
      <c r="C112" s="49"/>
      <c r="D112" s="77"/>
      <c r="E112" s="50" t="s">
        <v>31</v>
      </c>
      <c r="F112" s="44" t="s">
        <v>28</v>
      </c>
      <c r="G112" s="46">
        <v>44202</v>
      </c>
      <c r="H112" s="46">
        <f t="shared" si="6"/>
      </c>
      <c r="I112" s="47">
        <f t="shared" si="5"/>
        <v>4</v>
      </c>
      <c r="J112" s="45"/>
      <c r="K112" s="45" t="s">
        <v>32</v>
      </c>
    </row>
    <row r="113" spans="2:11" s="41" customFormat="1" ht="13.5" customHeight="1">
      <c r="B113" s="48"/>
      <c r="C113" s="49"/>
      <c r="D113" s="224" t="s">
        <v>28</v>
      </c>
      <c r="E113" s="45" t="s">
        <v>33</v>
      </c>
      <c r="F113" s="44"/>
      <c r="G113" s="46">
        <v>44288</v>
      </c>
      <c r="H113" s="46">
        <f t="shared" si="6"/>
        <v>44288</v>
      </c>
      <c r="I113" s="47">
        <f t="shared" si="5"/>
        <v>6</v>
      </c>
      <c r="J113" s="45"/>
      <c r="K113" s="45" t="s">
        <v>30</v>
      </c>
    </row>
    <row r="114" spans="2:11" s="41" customFormat="1" ht="13.5" customHeight="1">
      <c r="B114" s="48"/>
      <c r="C114" s="49"/>
      <c r="D114" s="224" t="s">
        <v>28</v>
      </c>
      <c r="E114" s="45" t="s">
        <v>34</v>
      </c>
      <c r="F114" s="44"/>
      <c r="G114" s="46">
        <v>44290</v>
      </c>
      <c r="H114" s="46">
        <f t="shared" si="6"/>
        <v>44290</v>
      </c>
      <c r="I114" s="47">
        <f t="shared" si="5"/>
        <v>1</v>
      </c>
      <c r="J114" s="45"/>
      <c r="K114" s="45" t="s">
        <v>30</v>
      </c>
    </row>
    <row r="115" spans="2:11" s="41" customFormat="1" ht="13.5" customHeight="1">
      <c r="B115" s="48"/>
      <c r="C115" s="49"/>
      <c r="D115" s="224" t="s">
        <v>28</v>
      </c>
      <c r="E115" s="45" t="s">
        <v>35</v>
      </c>
      <c r="F115" s="44"/>
      <c r="G115" s="46">
        <v>44291</v>
      </c>
      <c r="H115" s="46">
        <f t="shared" si="6"/>
        <v>44291</v>
      </c>
      <c r="I115" s="47">
        <f t="shared" si="5"/>
        <v>2</v>
      </c>
      <c r="J115" s="45"/>
      <c r="K115" s="45" t="s">
        <v>30</v>
      </c>
    </row>
    <row r="116" spans="2:11" s="41" customFormat="1" ht="13.5" customHeight="1">
      <c r="B116" s="48"/>
      <c r="C116" s="49"/>
      <c r="D116" s="224" t="s">
        <v>28</v>
      </c>
      <c r="E116" s="45" t="s">
        <v>36</v>
      </c>
      <c r="F116" s="44" t="s">
        <v>28</v>
      </c>
      <c r="G116" s="46">
        <v>44317</v>
      </c>
      <c r="H116" s="46">
        <f t="shared" si="6"/>
        <v>44317</v>
      </c>
      <c r="I116" s="47">
        <f t="shared" si="5"/>
        <v>7</v>
      </c>
      <c r="J116" s="45"/>
      <c r="K116" s="45" t="s">
        <v>30</v>
      </c>
    </row>
    <row r="117" spans="2:11" s="41" customFormat="1" ht="13.5" customHeight="1">
      <c r="B117" s="48"/>
      <c r="C117" s="49"/>
      <c r="D117" s="224" t="s">
        <v>28</v>
      </c>
      <c r="E117" s="45" t="s">
        <v>37</v>
      </c>
      <c r="F117" s="44"/>
      <c r="G117" s="46">
        <v>44329</v>
      </c>
      <c r="H117" s="46">
        <f t="shared" si="6"/>
        <v>44329</v>
      </c>
      <c r="I117" s="47">
        <f aca="true" t="shared" si="7" ref="I117:I148">WEEKDAY(G117)</f>
        <v>5</v>
      </c>
      <c r="J117" s="45"/>
      <c r="K117" s="45" t="s">
        <v>30</v>
      </c>
    </row>
    <row r="118" spans="2:11" s="41" customFormat="1" ht="13.5" customHeight="1">
      <c r="B118" s="48"/>
      <c r="C118" s="49"/>
      <c r="D118" s="224" t="s">
        <v>28</v>
      </c>
      <c r="E118" s="45" t="s">
        <v>38</v>
      </c>
      <c r="F118" s="44"/>
      <c r="G118" s="46">
        <v>44340</v>
      </c>
      <c r="H118" s="46">
        <f t="shared" si="6"/>
        <v>44340</v>
      </c>
      <c r="I118" s="47">
        <f t="shared" si="7"/>
        <v>2</v>
      </c>
      <c r="J118" s="45"/>
      <c r="K118" s="45" t="s">
        <v>30</v>
      </c>
    </row>
    <row r="119" spans="2:11" s="41" customFormat="1" ht="13.5" customHeight="1">
      <c r="B119" s="48"/>
      <c r="C119" s="49"/>
      <c r="D119" s="77"/>
      <c r="E119" s="50" t="s">
        <v>39</v>
      </c>
      <c r="F119" s="44"/>
      <c r="G119" s="46">
        <v>44350</v>
      </c>
      <c r="H119" s="46">
        <f t="shared" si="6"/>
      </c>
      <c r="I119" s="47">
        <f t="shared" si="7"/>
        <v>5</v>
      </c>
      <c r="J119" s="45"/>
      <c r="K119" s="52" t="s">
        <v>40</v>
      </c>
    </row>
    <row r="120" spans="2:11" s="41" customFormat="1" ht="13.5" customHeight="1">
      <c r="B120" s="48"/>
      <c r="C120" s="49"/>
      <c r="D120" s="77"/>
      <c r="E120" s="50" t="s">
        <v>41</v>
      </c>
      <c r="F120" s="44" t="s">
        <v>28</v>
      </c>
      <c r="G120" s="46">
        <v>44423</v>
      </c>
      <c r="H120" s="46">
        <f t="shared" si="6"/>
      </c>
      <c r="I120" s="47">
        <f t="shared" si="7"/>
        <v>1</v>
      </c>
      <c r="J120" s="45" t="s">
        <v>42</v>
      </c>
      <c r="K120" s="45" t="s">
        <v>43</v>
      </c>
    </row>
    <row r="121" spans="2:11" s="41" customFormat="1" ht="13.5" customHeight="1">
      <c r="B121" s="48"/>
      <c r="C121" s="49"/>
      <c r="D121" s="224" t="s">
        <v>28</v>
      </c>
      <c r="E121" s="45" t="s">
        <v>44</v>
      </c>
      <c r="F121" s="44" t="s">
        <v>28</v>
      </c>
      <c r="G121" s="46">
        <v>44472</v>
      </c>
      <c r="H121" s="46">
        <f t="shared" si="6"/>
        <v>44472</v>
      </c>
      <c r="I121" s="47">
        <f t="shared" si="7"/>
        <v>1</v>
      </c>
      <c r="J121" s="45"/>
      <c r="K121" s="45" t="s">
        <v>30</v>
      </c>
    </row>
    <row r="122" spans="2:11" s="41" customFormat="1" ht="13.5" customHeight="1">
      <c r="B122" s="48"/>
      <c r="C122" s="49"/>
      <c r="D122" s="77" t="s">
        <v>28</v>
      </c>
      <c r="E122" s="53" t="s">
        <v>45</v>
      </c>
      <c r="F122" s="44" t="s">
        <v>28</v>
      </c>
      <c r="G122" s="46">
        <v>44500</v>
      </c>
      <c r="H122" s="46">
        <f t="shared" si="6"/>
        <v>44500</v>
      </c>
      <c r="I122" s="47">
        <f t="shared" si="7"/>
        <v>1</v>
      </c>
      <c r="J122" s="45"/>
      <c r="K122" s="45" t="s">
        <v>46</v>
      </c>
    </row>
    <row r="123" spans="2:11" s="41" customFormat="1" ht="13.5" customHeight="1">
      <c r="B123" s="48"/>
      <c r="C123" s="49"/>
      <c r="D123" s="77"/>
      <c r="E123" s="50" t="s">
        <v>47</v>
      </c>
      <c r="F123" s="44" t="s">
        <v>28</v>
      </c>
      <c r="G123" s="46">
        <v>44501</v>
      </c>
      <c r="H123" s="46">
        <f t="shared" si="6"/>
      </c>
      <c r="I123" s="47">
        <f t="shared" si="7"/>
        <v>2</v>
      </c>
      <c r="J123" s="45"/>
      <c r="K123" s="52" t="s">
        <v>48</v>
      </c>
    </row>
    <row r="124" spans="2:11" s="41" customFormat="1" ht="13.5" customHeight="1">
      <c r="B124" s="48"/>
      <c r="C124" s="49"/>
      <c r="D124" s="77"/>
      <c r="E124" s="50" t="s">
        <v>49</v>
      </c>
      <c r="F124" s="44"/>
      <c r="G124" s="46">
        <v>44517</v>
      </c>
      <c r="H124" s="46">
        <f t="shared" si="6"/>
      </c>
      <c r="I124" s="47">
        <f t="shared" si="7"/>
        <v>4</v>
      </c>
      <c r="J124" s="45"/>
      <c r="K124" s="45" t="s">
        <v>50</v>
      </c>
    </row>
    <row r="125" spans="2:11" s="41" customFormat="1" ht="13.5" customHeight="1">
      <c r="B125" s="48"/>
      <c r="C125" s="49"/>
      <c r="D125" s="78"/>
      <c r="E125" s="54" t="s">
        <v>51</v>
      </c>
      <c r="F125" s="44" t="s">
        <v>28</v>
      </c>
      <c r="G125" s="46">
        <v>44554</v>
      </c>
      <c r="H125" s="46">
        <f t="shared" si="6"/>
      </c>
      <c r="I125" s="47">
        <f t="shared" si="7"/>
        <v>6</v>
      </c>
      <c r="J125" s="45" t="s">
        <v>52</v>
      </c>
      <c r="K125" s="45" t="s">
        <v>30</v>
      </c>
    </row>
    <row r="126" spans="2:11" s="41" customFormat="1" ht="13.5" customHeight="1">
      <c r="B126" s="48"/>
      <c r="C126" s="49"/>
      <c r="D126" s="224" t="s">
        <v>28</v>
      </c>
      <c r="E126" s="45" t="s">
        <v>53</v>
      </c>
      <c r="F126" s="44" t="s">
        <v>28</v>
      </c>
      <c r="G126" s="46">
        <v>44555</v>
      </c>
      <c r="H126" s="46">
        <f t="shared" si="6"/>
        <v>44555</v>
      </c>
      <c r="I126" s="47">
        <f t="shared" si="7"/>
        <v>7</v>
      </c>
      <c r="J126" s="45"/>
      <c r="K126" s="45" t="s">
        <v>30</v>
      </c>
    </row>
    <row r="127" spans="2:11" s="41" customFormat="1" ht="13.5" customHeight="1">
      <c r="B127" s="48"/>
      <c r="C127" s="49"/>
      <c r="D127" s="224" t="s">
        <v>28</v>
      </c>
      <c r="E127" s="45" t="s">
        <v>54</v>
      </c>
      <c r="F127" s="44" t="s">
        <v>28</v>
      </c>
      <c r="G127" s="46">
        <v>44556</v>
      </c>
      <c r="H127" s="46">
        <f t="shared" si="6"/>
        <v>44556</v>
      </c>
      <c r="I127" s="47">
        <f t="shared" si="7"/>
        <v>1</v>
      </c>
      <c r="J127" s="45"/>
      <c r="K127" s="45" t="s">
        <v>30</v>
      </c>
    </row>
    <row r="128" spans="2:11" ht="13.5" thickBot="1">
      <c r="B128" s="210"/>
      <c r="C128" s="211"/>
      <c r="D128" s="212"/>
      <c r="E128" s="213" t="s">
        <v>55</v>
      </c>
      <c r="F128" s="43" t="s">
        <v>28</v>
      </c>
      <c r="G128" s="223">
        <v>44561</v>
      </c>
      <c r="H128" s="214">
        <f t="shared" si="6"/>
      </c>
      <c r="I128" s="215">
        <f t="shared" si="7"/>
        <v>6</v>
      </c>
      <c r="J128" s="216" t="s">
        <v>52</v>
      </c>
      <c r="K128" s="216" t="s">
        <v>30</v>
      </c>
    </row>
    <row r="129" spans="2:11" s="41" customFormat="1" ht="13.5" customHeight="1" thickTop="1">
      <c r="B129" s="217">
        <v>2022</v>
      </c>
      <c r="C129" s="218"/>
      <c r="D129" s="225" t="s">
        <v>28</v>
      </c>
      <c r="E129" s="219" t="s">
        <v>29</v>
      </c>
      <c r="F129" s="220" t="s">
        <v>28</v>
      </c>
      <c r="G129" s="221">
        <v>44562</v>
      </c>
      <c r="H129" s="221">
        <f t="shared" si="6"/>
        <v>44562</v>
      </c>
      <c r="I129" s="222">
        <f t="shared" si="7"/>
        <v>7</v>
      </c>
      <c r="J129" s="219"/>
      <c r="K129" s="219" t="s">
        <v>30</v>
      </c>
    </row>
    <row r="130" spans="2:11" s="41" customFormat="1" ht="13.5" customHeight="1">
      <c r="B130" s="48"/>
      <c r="C130" s="49"/>
      <c r="D130" s="77"/>
      <c r="E130" s="50" t="s">
        <v>31</v>
      </c>
      <c r="F130" s="44" t="s">
        <v>28</v>
      </c>
      <c r="G130" s="46">
        <v>44567</v>
      </c>
      <c r="H130" s="46">
        <f t="shared" si="6"/>
      </c>
      <c r="I130" s="47">
        <f t="shared" si="7"/>
        <v>5</v>
      </c>
      <c r="J130" s="45"/>
      <c r="K130" s="45" t="s">
        <v>32</v>
      </c>
    </row>
    <row r="131" spans="2:11" s="41" customFormat="1" ht="13.5" customHeight="1">
      <c r="B131" s="48"/>
      <c r="C131" s="49"/>
      <c r="D131" s="224" t="s">
        <v>28</v>
      </c>
      <c r="E131" s="45" t="s">
        <v>33</v>
      </c>
      <c r="F131" s="44"/>
      <c r="G131" s="46">
        <v>44666</v>
      </c>
      <c r="H131" s="46">
        <f t="shared" si="6"/>
        <v>44666</v>
      </c>
      <c r="I131" s="47">
        <f t="shared" si="7"/>
        <v>6</v>
      </c>
      <c r="J131" s="45"/>
      <c r="K131" s="45" t="s">
        <v>30</v>
      </c>
    </row>
    <row r="132" spans="2:11" s="41" customFormat="1" ht="13.5" customHeight="1">
      <c r="B132" s="48"/>
      <c r="C132" s="49"/>
      <c r="D132" s="224" t="s">
        <v>28</v>
      </c>
      <c r="E132" s="45" t="s">
        <v>34</v>
      </c>
      <c r="F132" s="44"/>
      <c r="G132" s="46">
        <v>44668</v>
      </c>
      <c r="H132" s="46">
        <f t="shared" si="6"/>
        <v>44668</v>
      </c>
      <c r="I132" s="47">
        <f t="shared" si="7"/>
        <v>1</v>
      </c>
      <c r="J132" s="45"/>
      <c r="K132" s="45" t="s">
        <v>30</v>
      </c>
    </row>
    <row r="133" spans="2:11" s="41" customFormat="1" ht="13.5" customHeight="1">
      <c r="B133" s="48"/>
      <c r="C133" s="49"/>
      <c r="D133" s="224" t="s">
        <v>28</v>
      </c>
      <c r="E133" s="45" t="s">
        <v>35</v>
      </c>
      <c r="F133" s="44"/>
      <c r="G133" s="46">
        <v>44669</v>
      </c>
      <c r="H133" s="46">
        <f t="shared" si="6"/>
        <v>44669</v>
      </c>
      <c r="I133" s="47">
        <f t="shared" si="7"/>
        <v>2</v>
      </c>
      <c r="J133" s="45"/>
      <c r="K133" s="45" t="s">
        <v>30</v>
      </c>
    </row>
    <row r="134" spans="2:11" s="41" customFormat="1" ht="13.5" customHeight="1">
      <c r="B134" s="48"/>
      <c r="C134" s="49"/>
      <c r="D134" s="224" t="s">
        <v>28</v>
      </c>
      <c r="E134" s="45" t="s">
        <v>36</v>
      </c>
      <c r="F134" s="44" t="s">
        <v>28</v>
      </c>
      <c r="G134" s="46">
        <v>44682</v>
      </c>
      <c r="H134" s="46">
        <f t="shared" si="6"/>
        <v>44682</v>
      </c>
      <c r="I134" s="47">
        <f t="shared" si="7"/>
        <v>1</v>
      </c>
      <c r="J134" s="45"/>
      <c r="K134" s="45" t="s">
        <v>30</v>
      </c>
    </row>
    <row r="135" spans="2:11" s="41" customFormat="1" ht="13.5" customHeight="1">
      <c r="B135" s="48"/>
      <c r="C135" s="49"/>
      <c r="D135" s="224" t="s">
        <v>28</v>
      </c>
      <c r="E135" s="45" t="s">
        <v>37</v>
      </c>
      <c r="F135" s="44"/>
      <c r="G135" s="46">
        <v>44707</v>
      </c>
      <c r="H135" s="46">
        <f t="shared" si="6"/>
        <v>44707</v>
      </c>
      <c r="I135" s="47">
        <f t="shared" si="7"/>
        <v>5</v>
      </c>
      <c r="J135" s="45"/>
      <c r="K135" s="45" t="s">
        <v>30</v>
      </c>
    </row>
    <row r="136" spans="2:11" s="41" customFormat="1" ht="13.5" customHeight="1">
      <c r="B136" s="48"/>
      <c r="C136" s="49"/>
      <c r="D136" s="224" t="s">
        <v>28</v>
      </c>
      <c r="E136" s="45" t="s">
        <v>38</v>
      </c>
      <c r="F136" s="44"/>
      <c r="G136" s="46">
        <v>44718</v>
      </c>
      <c r="H136" s="46">
        <f t="shared" si="6"/>
        <v>44718</v>
      </c>
      <c r="I136" s="47">
        <f t="shared" si="7"/>
        <v>2</v>
      </c>
      <c r="J136" s="45"/>
      <c r="K136" s="45" t="s">
        <v>30</v>
      </c>
    </row>
    <row r="137" spans="2:11" s="41" customFormat="1" ht="13.5" customHeight="1">
      <c r="B137" s="48"/>
      <c r="C137" s="49"/>
      <c r="D137" s="77"/>
      <c r="E137" s="50" t="s">
        <v>39</v>
      </c>
      <c r="F137" s="44"/>
      <c r="G137" s="46">
        <v>44728</v>
      </c>
      <c r="H137" s="46">
        <f t="shared" si="6"/>
      </c>
      <c r="I137" s="47">
        <f t="shared" si="7"/>
        <v>5</v>
      </c>
      <c r="J137" s="45"/>
      <c r="K137" s="52" t="s">
        <v>40</v>
      </c>
    </row>
    <row r="138" spans="2:11" s="41" customFormat="1" ht="13.5" customHeight="1">
      <c r="B138" s="48"/>
      <c r="C138" s="49"/>
      <c r="D138" s="77"/>
      <c r="E138" s="50" t="s">
        <v>41</v>
      </c>
      <c r="F138" s="44" t="s">
        <v>28</v>
      </c>
      <c r="G138" s="46">
        <v>44788</v>
      </c>
      <c r="H138" s="46">
        <f t="shared" si="6"/>
      </c>
      <c r="I138" s="47">
        <f t="shared" si="7"/>
        <v>2</v>
      </c>
      <c r="J138" s="45" t="s">
        <v>42</v>
      </c>
      <c r="K138" s="45" t="s">
        <v>43</v>
      </c>
    </row>
    <row r="139" spans="2:11" s="41" customFormat="1" ht="13.5" customHeight="1">
      <c r="B139" s="48"/>
      <c r="C139" s="49"/>
      <c r="D139" s="224" t="s">
        <v>28</v>
      </c>
      <c r="E139" s="45" t="s">
        <v>44</v>
      </c>
      <c r="F139" s="44" t="s">
        <v>28</v>
      </c>
      <c r="G139" s="46">
        <v>44837</v>
      </c>
      <c r="H139" s="46">
        <f t="shared" si="6"/>
        <v>44837</v>
      </c>
      <c r="I139" s="47">
        <f t="shared" si="7"/>
        <v>2</v>
      </c>
      <c r="J139" s="45"/>
      <c r="K139" s="45" t="s">
        <v>30</v>
      </c>
    </row>
    <row r="140" spans="2:11" s="41" customFormat="1" ht="13.5" customHeight="1">
      <c r="B140" s="48"/>
      <c r="C140" s="49"/>
      <c r="D140" s="77" t="s">
        <v>28</v>
      </c>
      <c r="E140" s="53" t="s">
        <v>45</v>
      </c>
      <c r="F140" s="44" t="s">
        <v>28</v>
      </c>
      <c r="G140" s="46">
        <v>44865</v>
      </c>
      <c r="H140" s="46">
        <f t="shared" si="6"/>
        <v>44865</v>
      </c>
      <c r="I140" s="47">
        <f t="shared" si="7"/>
        <v>2</v>
      </c>
      <c r="J140" s="45"/>
      <c r="K140" s="45" t="s">
        <v>46</v>
      </c>
    </row>
    <row r="141" spans="2:11" s="41" customFormat="1" ht="13.5" customHeight="1">
      <c r="B141" s="48"/>
      <c r="C141" s="49"/>
      <c r="D141" s="77"/>
      <c r="E141" s="50" t="s">
        <v>47</v>
      </c>
      <c r="F141" s="44" t="s">
        <v>28</v>
      </c>
      <c r="G141" s="46">
        <v>44866</v>
      </c>
      <c r="H141" s="46">
        <f t="shared" si="6"/>
      </c>
      <c r="I141" s="47">
        <f t="shared" si="7"/>
        <v>3</v>
      </c>
      <c r="J141" s="45"/>
      <c r="K141" s="52" t="s">
        <v>48</v>
      </c>
    </row>
    <row r="142" spans="2:11" s="41" customFormat="1" ht="13.5" customHeight="1">
      <c r="B142" s="48"/>
      <c r="C142" s="49"/>
      <c r="D142" s="77"/>
      <c r="E142" s="50" t="s">
        <v>49</v>
      </c>
      <c r="F142" s="44"/>
      <c r="G142" s="46">
        <v>44881</v>
      </c>
      <c r="H142" s="46">
        <f t="shared" si="6"/>
      </c>
      <c r="I142" s="47">
        <f t="shared" si="7"/>
        <v>4</v>
      </c>
      <c r="J142" s="45"/>
      <c r="K142" s="45" t="s">
        <v>50</v>
      </c>
    </row>
    <row r="143" spans="2:11" s="41" customFormat="1" ht="13.5" customHeight="1">
      <c r="B143" s="48"/>
      <c r="C143" s="49"/>
      <c r="D143" s="78"/>
      <c r="E143" s="54" t="s">
        <v>51</v>
      </c>
      <c r="F143" s="44" t="s">
        <v>28</v>
      </c>
      <c r="G143" s="46">
        <v>44919</v>
      </c>
      <c r="H143" s="46">
        <f t="shared" si="6"/>
      </c>
      <c r="I143" s="47">
        <f t="shared" si="7"/>
        <v>7</v>
      </c>
      <c r="J143" s="45" t="s">
        <v>52</v>
      </c>
      <c r="K143" s="45" t="s">
        <v>30</v>
      </c>
    </row>
    <row r="144" spans="2:11" s="41" customFormat="1" ht="13.5" customHeight="1">
      <c r="B144" s="48"/>
      <c r="C144" s="49"/>
      <c r="D144" s="224" t="s">
        <v>28</v>
      </c>
      <c r="E144" s="45" t="s">
        <v>53</v>
      </c>
      <c r="F144" s="44" t="s">
        <v>28</v>
      </c>
      <c r="G144" s="46">
        <v>44920</v>
      </c>
      <c r="H144" s="46">
        <f t="shared" si="6"/>
        <v>44920</v>
      </c>
      <c r="I144" s="47">
        <f t="shared" si="7"/>
        <v>1</v>
      </c>
      <c r="J144" s="45"/>
      <c r="K144" s="45" t="s">
        <v>30</v>
      </c>
    </row>
    <row r="145" spans="2:11" s="41" customFormat="1" ht="13.5" customHeight="1">
      <c r="B145" s="48"/>
      <c r="C145" s="49"/>
      <c r="D145" s="224" t="s">
        <v>28</v>
      </c>
      <c r="E145" s="45" t="s">
        <v>54</v>
      </c>
      <c r="F145" s="44" t="s">
        <v>28</v>
      </c>
      <c r="G145" s="46">
        <v>44921</v>
      </c>
      <c r="H145" s="46">
        <f t="shared" si="6"/>
        <v>44921</v>
      </c>
      <c r="I145" s="47">
        <f t="shared" si="7"/>
        <v>2</v>
      </c>
      <c r="J145" s="45"/>
      <c r="K145" s="45" t="s">
        <v>30</v>
      </c>
    </row>
    <row r="146" spans="2:11" ht="13.5" thickBot="1">
      <c r="B146" s="210"/>
      <c r="C146" s="211"/>
      <c r="D146" s="212"/>
      <c r="E146" s="213" t="s">
        <v>55</v>
      </c>
      <c r="F146" s="43" t="s">
        <v>28</v>
      </c>
      <c r="G146" s="223">
        <v>44926</v>
      </c>
      <c r="H146" s="214">
        <f t="shared" si="6"/>
      </c>
      <c r="I146" s="215">
        <f t="shared" si="7"/>
        <v>7</v>
      </c>
      <c r="J146" s="216" t="s">
        <v>52</v>
      </c>
      <c r="K146" s="216" t="s">
        <v>30</v>
      </c>
    </row>
    <row r="147" spans="2:11" s="41" customFormat="1" ht="13.5" customHeight="1" thickTop="1">
      <c r="B147" s="217">
        <v>2023</v>
      </c>
      <c r="C147" s="218"/>
      <c r="D147" s="225" t="s">
        <v>28</v>
      </c>
      <c r="E147" s="219" t="s">
        <v>29</v>
      </c>
      <c r="F147" s="220" t="s">
        <v>28</v>
      </c>
      <c r="G147" s="221">
        <v>44927</v>
      </c>
      <c r="H147" s="221">
        <f t="shared" si="6"/>
        <v>44927</v>
      </c>
      <c r="I147" s="222">
        <f t="shared" si="7"/>
        <v>1</v>
      </c>
      <c r="J147" s="219"/>
      <c r="K147" s="219" t="s">
        <v>30</v>
      </c>
    </row>
    <row r="148" spans="2:11" s="41" customFormat="1" ht="13.5" customHeight="1">
      <c r="B148" s="48"/>
      <c r="C148" s="49"/>
      <c r="D148" s="77"/>
      <c r="E148" s="50" t="s">
        <v>31</v>
      </c>
      <c r="F148" s="44" t="s">
        <v>28</v>
      </c>
      <c r="G148" s="46">
        <v>44932</v>
      </c>
      <c r="H148" s="46">
        <f t="shared" si="6"/>
      </c>
      <c r="I148" s="47">
        <f t="shared" si="7"/>
        <v>6</v>
      </c>
      <c r="J148" s="45"/>
      <c r="K148" s="45" t="s">
        <v>32</v>
      </c>
    </row>
    <row r="149" spans="2:11" s="41" customFormat="1" ht="13.5" customHeight="1">
      <c r="B149" s="48"/>
      <c r="C149" s="49"/>
      <c r="D149" s="224" t="s">
        <v>28</v>
      </c>
      <c r="E149" s="45" t="s">
        <v>33</v>
      </c>
      <c r="F149" s="44"/>
      <c r="G149" s="46">
        <v>45023</v>
      </c>
      <c r="H149" s="46">
        <f t="shared" si="6"/>
        <v>45023</v>
      </c>
      <c r="I149" s="47">
        <f aca="true" t="shared" si="8" ref="I149:I164">WEEKDAY(G149)</f>
        <v>6</v>
      </c>
      <c r="J149" s="45"/>
      <c r="K149" s="45" t="s">
        <v>30</v>
      </c>
    </row>
    <row r="150" spans="2:11" s="41" customFormat="1" ht="13.5" customHeight="1">
      <c r="B150" s="48"/>
      <c r="C150" s="49"/>
      <c r="D150" s="224" t="s">
        <v>28</v>
      </c>
      <c r="E150" s="45" t="s">
        <v>34</v>
      </c>
      <c r="F150" s="44"/>
      <c r="G150" s="46">
        <v>45025</v>
      </c>
      <c r="H150" s="46">
        <f aca="true" t="shared" si="9" ref="H150:H164">IF(D150="x",G150,"")</f>
        <v>45025</v>
      </c>
      <c r="I150" s="47">
        <f t="shared" si="8"/>
        <v>1</v>
      </c>
      <c r="J150" s="45"/>
      <c r="K150" s="45" t="s">
        <v>30</v>
      </c>
    </row>
    <row r="151" spans="2:11" s="41" customFormat="1" ht="13.5" customHeight="1">
      <c r="B151" s="48"/>
      <c r="C151" s="49"/>
      <c r="D151" s="224" t="s">
        <v>28</v>
      </c>
      <c r="E151" s="45" t="s">
        <v>35</v>
      </c>
      <c r="F151" s="44"/>
      <c r="G151" s="46">
        <v>45026</v>
      </c>
      <c r="H151" s="46">
        <f t="shared" si="9"/>
        <v>45026</v>
      </c>
      <c r="I151" s="47">
        <f t="shared" si="8"/>
        <v>2</v>
      </c>
      <c r="J151" s="45"/>
      <c r="K151" s="45" t="s">
        <v>30</v>
      </c>
    </row>
    <row r="152" spans="2:11" s="41" customFormat="1" ht="13.5" customHeight="1">
      <c r="B152" s="48"/>
      <c r="C152" s="49"/>
      <c r="D152" s="224" t="s">
        <v>28</v>
      </c>
      <c r="E152" s="45" t="s">
        <v>36</v>
      </c>
      <c r="F152" s="44" t="s">
        <v>28</v>
      </c>
      <c r="G152" s="46">
        <v>45047</v>
      </c>
      <c r="H152" s="46">
        <f t="shared" si="9"/>
        <v>45047</v>
      </c>
      <c r="I152" s="47">
        <f t="shared" si="8"/>
        <v>2</v>
      </c>
      <c r="J152" s="45"/>
      <c r="K152" s="45" t="s">
        <v>30</v>
      </c>
    </row>
    <row r="153" spans="2:11" s="41" customFormat="1" ht="13.5" customHeight="1">
      <c r="B153" s="48"/>
      <c r="C153" s="49"/>
      <c r="D153" s="224" t="s">
        <v>28</v>
      </c>
      <c r="E153" s="45" t="s">
        <v>37</v>
      </c>
      <c r="F153" s="44"/>
      <c r="G153" s="46">
        <v>45064</v>
      </c>
      <c r="H153" s="46">
        <f t="shared" si="9"/>
        <v>45064</v>
      </c>
      <c r="I153" s="47">
        <f t="shared" si="8"/>
        <v>5</v>
      </c>
      <c r="J153" s="45"/>
      <c r="K153" s="45" t="s">
        <v>30</v>
      </c>
    </row>
    <row r="154" spans="2:11" s="41" customFormat="1" ht="13.5" customHeight="1">
      <c r="B154" s="48"/>
      <c r="C154" s="49"/>
      <c r="D154" s="224" t="s">
        <v>28</v>
      </c>
      <c r="E154" s="45" t="s">
        <v>38</v>
      </c>
      <c r="F154" s="44"/>
      <c r="G154" s="46">
        <v>45075</v>
      </c>
      <c r="H154" s="46">
        <f t="shared" si="9"/>
        <v>45075</v>
      </c>
      <c r="I154" s="47">
        <f t="shared" si="8"/>
        <v>2</v>
      </c>
      <c r="J154" s="45"/>
      <c r="K154" s="45" t="s">
        <v>30</v>
      </c>
    </row>
    <row r="155" spans="2:11" s="41" customFormat="1" ht="13.5" customHeight="1">
      <c r="B155" s="48"/>
      <c r="C155" s="49"/>
      <c r="D155" s="77"/>
      <c r="E155" s="50" t="s">
        <v>39</v>
      </c>
      <c r="F155" s="44"/>
      <c r="G155" s="46">
        <v>45085</v>
      </c>
      <c r="H155" s="46">
        <f t="shared" si="9"/>
      </c>
      <c r="I155" s="47">
        <f t="shared" si="8"/>
        <v>5</v>
      </c>
      <c r="J155" s="45"/>
      <c r="K155" s="52" t="s">
        <v>40</v>
      </c>
    </row>
    <row r="156" spans="2:11" s="41" customFormat="1" ht="13.5" customHeight="1">
      <c r="B156" s="48"/>
      <c r="C156" s="49"/>
      <c r="D156" s="77"/>
      <c r="E156" s="50" t="s">
        <v>41</v>
      </c>
      <c r="F156" s="44" t="s">
        <v>28</v>
      </c>
      <c r="G156" s="46">
        <v>45153</v>
      </c>
      <c r="H156" s="46">
        <f t="shared" si="9"/>
      </c>
      <c r="I156" s="47">
        <f t="shared" si="8"/>
        <v>3</v>
      </c>
      <c r="J156" s="45" t="s">
        <v>42</v>
      </c>
      <c r="K156" s="45" t="s">
        <v>43</v>
      </c>
    </row>
    <row r="157" spans="2:11" s="41" customFormat="1" ht="13.5" customHeight="1">
      <c r="B157" s="48"/>
      <c r="C157" s="49"/>
      <c r="D157" s="224" t="s">
        <v>28</v>
      </c>
      <c r="E157" s="45" t="s">
        <v>44</v>
      </c>
      <c r="F157" s="44" t="s">
        <v>28</v>
      </c>
      <c r="G157" s="46">
        <v>45202</v>
      </c>
      <c r="H157" s="46">
        <f t="shared" si="9"/>
        <v>45202</v>
      </c>
      <c r="I157" s="47">
        <f t="shared" si="8"/>
        <v>3</v>
      </c>
      <c r="J157" s="45"/>
      <c r="K157" s="45" t="s">
        <v>30</v>
      </c>
    </row>
    <row r="158" spans="2:11" s="41" customFormat="1" ht="13.5" customHeight="1">
      <c r="B158" s="48"/>
      <c r="C158" s="49"/>
      <c r="D158" s="77" t="s">
        <v>28</v>
      </c>
      <c r="E158" s="53" t="s">
        <v>45</v>
      </c>
      <c r="F158" s="44" t="s">
        <v>28</v>
      </c>
      <c r="G158" s="46">
        <v>45230</v>
      </c>
      <c r="H158" s="46">
        <f t="shared" si="9"/>
        <v>45230</v>
      </c>
      <c r="I158" s="47">
        <f t="shared" si="8"/>
        <v>3</v>
      </c>
      <c r="J158" s="45"/>
      <c r="K158" s="45" t="s">
        <v>46</v>
      </c>
    </row>
    <row r="159" spans="2:11" s="41" customFormat="1" ht="13.5" customHeight="1">
      <c r="B159" s="48"/>
      <c r="C159" s="49"/>
      <c r="D159" s="77"/>
      <c r="E159" s="50" t="s">
        <v>47</v>
      </c>
      <c r="F159" s="44" t="s">
        <v>28</v>
      </c>
      <c r="G159" s="46">
        <v>45231</v>
      </c>
      <c r="H159" s="46">
        <f t="shared" si="9"/>
      </c>
      <c r="I159" s="47">
        <f t="shared" si="8"/>
        <v>4</v>
      </c>
      <c r="J159" s="45"/>
      <c r="K159" s="52" t="s">
        <v>48</v>
      </c>
    </row>
    <row r="160" spans="2:11" s="41" customFormat="1" ht="13.5" customHeight="1">
      <c r="B160" s="48"/>
      <c r="C160" s="49"/>
      <c r="D160" s="77"/>
      <c r="E160" s="50" t="s">
        <v>49</v>
      </c>
      <c r="F160" s="44"/>
      <c r="G160" s="46">
        <v>45252</v>
      </c>
      <c r="H160" s="46">
        <f t="shared" si="9"/>
      </c>
      <c r="I160" s="47">
        <f t="shared" si="8"/>
        <v>4</v>
      </c>
      <c r="J160" s="45"/>
      <c r="K160" s="45" t="s">
        <v>50</v>
      </c>
    </row>
    <row r="161" spans="2:11" s="41" customFormat="1" ht="13.5" customHeight="1">
      <c r="B161" s="48"/>
      <c r="C161" s="49"/>
      <c r="D161" s="78"/>
      <c r="E161" s="54" t="s">
        <v>51</v>
      </c>
      <c r="F161" s="44" t="s">
        <v>28</v>
      </c>
      <c r="G161" s="46">
        <v>45284</v>
      </c>
      <c r="H161" s="46">
        <f t="shared" si="9"/>
      </c>
      <c r="I161" s="47">
        <f t="shared" si="8"/>
        <v>1</v>
      </c>
      <c r="J161" s="45" t="s">
        <v>52</v>
      </c>
      <c r="K161" s="45" t="s">
        <v>30</v>
      </c>
    </row>
    <row r="162" spans="2:11" s="41" customFormat="1" ht="13.5" customHeight="1">
      <c r="B162" s="48"/>
      <c r="C162" s="49"/>
      <c r="D162" s="224" t="s">
        <v>28</v>
      </c>
      <c r="E162" s="45" t="s">
        <v>53</v>
      </c>
      <c r="F162" s="44" t="s">
        <v>28</v>
      </c>
      <c r="G162" s="46">
        <v>45285</v>
      </c>
      <c r="H162" s="46">
        <f t="shared" si="9"/>
        <v>45285</v>
      </c>
      <c r="I162" s="47">
        <f t="shared" si="8"/>
        <v>2</v>
      </c>
      <c r="J162" s="45"/>
      <c r="K162" s="45" t="s">
        <v>30</v>
      </c>
    </row>
    <row r="163" spans="2:11" s="41" customFormat="1" ht="13.5" customHeight="1">
      <c r="B163" s="48"/>
      <c r="C163" s="49"/>
      <c r="D163" s="224" t="s">
        <v>28</v>
      </c>
      <c r="E163" s="45" t="s">
        <v>54</v>
      </c>
      <c r="F163" s="44" t="s">
        <v>28</v>
      </c>
      <c r="G163" s="46">
        <v>45286</v>
      </c>
      <c r="H163" s="46">
        <f t="shared" si="9"/>
        <v>45286</v>
      </c>
      <c r="I163" s="47">
        <f t="shared" si="8"/>
        <v>3</v>
      </c>
      <c r="J163" s="45"/>
      <c r="K163" s="45" t="s">
        <v>30</v>
      </c>
    </row>
    <row r="164" spans="2:11" ht="12.75">
      <c r="B164" s="55"/>
      <c r="C164" s="56"/>
      <c r="D164" s="78"/>
      <c r="E164" s="54" t="s">
        <v>55</v>
      </c>
      <c r="F164" s="44" t="s">
        <v>28</v>
      </c>
      <c r="G164" s="57">
        <v>45291</v>
      </c>
      <c r="H164" s="46">
        <f t="shared" si="9"/>
      </c>
      <c r="I164" s="47">
        <f t="shared" si="8"/>
        <v>1</v>
      </c>
      <c r="J164" s="45" t="s">
        <v>52</v>
      </c>
      <c r="K164" s="45" t="s">
        <v>30</v>
      </c>
    </row>
  </sheetData>
  <sheetProtection password="8205" sheet="1" objects="1" scenarios="1" selectLockedCells="1"/>
  <autoFilter ref="B2:K164"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cp:lastPrinted>2008-12-18T09:45:41Z</cp:lastPrinted>
  <dcterms:created xsi:type="dcterms:W3CDTF">2008-10-01T09:05:28Z</dcterms:created>
  <dcterms:modified xsi:type="dcterms:W3CDTF">2015-11-25T15:58:00Z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-739999223</vt:i4>
  </property>
  <property fmtid="{D5CDD505-2E9C-101B-9397-08002B2CF9AE}" pid="3" name="_ReviewingToolsShownOnce">
    <vt:lpwstr/>
  </property>
</Properties>
</file>